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o/Dropbox/GPL Submissions/GPL Subm v24/GPL2302 (ex2243, 2301) Dai/Supp Info/"/>
    </mc:Choice>
  </mc:AlternateContent>
  <xr:revisionPtr revIDLastSave="0" documentId="13_ncr:1_{8A6DB267-4DC7-9146-BB73-A9A42E9928C1}" xr6:coauthVersionLast="47" xr6:coauthVersionMax="47" xr10:uidLastSave="{00000000-0000-0000-0000-000000000000}"/>
  <bookViews>
    <workbookView xWindow="36400" yWindow="500" windowWidth="28800" windowHeight="20720" xr2:uid="{8E77FDB5-A8E9-4F7D-9D2F-8EA578735588}"/>
  </bookViews>
  <sheets>
    <sheet name="Table S-3" sheetId="4" r:id="rId1"/>
    <sheet name="Table S-4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9" i="4" l="1"/>
  <c r="D119" i="4"/>
  <c r="E75" i="4" l="1"/>
  <c r="D81" i="4"/>
  <c r="D56" i="4" l="1"/>
  <c r="D102" i="4"/>
  <c r="E56" i="4" l="1"/>
  <c r="E66" i="4"/>
  <c r="D66" i="4"/>
  <c r="E81" i="4" l="1"/>
  <c r="D75" i="4"/>
  <c r="E134" i="4"/>
  <c r="D134" i="4"/>
  <c r="D31" i="4"/>
  <c r="E45" i="4" s="1"/>
  <c r="H134" i="4"/>
  <c r="G134" i="4"/>
  <c r="H130" i="4"/>
  <c r="G130" i="4"/>
  <c r="E130" i="4"/>
  <c r="D130" i="4"/>
  <c r="H123" i="4"/>
  <c r="G123" i="4"/>
  <c r="E123" i="4"/>
  <c r="D123" i="4"/>
  <c r="E102" i="4"/>
  <c r="E85" i="4"/>
  <c r="D85" i="4"/>
  <c r="E31" i="4"/>
  <c r="E20" i="4"/>
  <c r="D18" i="4"/>
  <c r="E23" i="4" s="1"/>
  <c r="E15" i="4"/>
  <c r="D15" i="4"/>
  <c r="D45" i="4" l="1"/>
  <c r="D23" i="4"/>
</calcChain>
</file>

<file path=xl/sharedStrings.xml><?xml version="1.0" encoding="utf-8"?>
<sst xmlns="http://schemas.openxmlformats.org/spreadsheetml/2006/main" count="407" uniqueCount="190">
  <si>
    <t>mean</t>
    <phoneticPr fontId="2" type="noConversion"/>
  </si>
  <si>
    <t>Sample name</t>
    <phoneticPr fontId="7" type="noConversion"/>
  </si>
  <si>
    <t>Reservoir</t>
    <phoneticPr fontId="2" type="noConversion"/>
  </si>
  <si>
    <t>Note</t>
    <phoneticPr fontId="2" type="noConversion"/>
  </si>
  <si>
    <t>Erg Chech 002</t>
    <phoneticPr fontId="2" type="noConversion"/>
  </si>
  <si>
    <t>Allende</t>
  </si>
  <si>
    <t>Mars</t>
    <phoneticPr fontId="2" type="noConversion"/>
  </si>
  <si>
    <t>Zagami</t>
  </si>
  <si>
    <t>Basaltic shergottite</t>
  </si>
  <si>
    <t>QUE94201</t>
  </si>
  <si>
    <t>ALH84001</t>
  </si>
  <si>
    <t>Martian “diogenite”</t>
  </si>
  <si>
    <t>EETA7900A</t>
  </si>
  <si>
    <t>Moon</t>
    <phoneticPr fontId="2" type="noConversion"/>
  </si>
  <si>
    <t>Ca_60025,65_100807</t>
  </si>
  <si>
    <t>Plagioclase from anorthosite 60025 (4.44 Ga)</t>
  </si>
  <si>
    <t>Ca_60025,689_102607</t>
  </si>
  <si>
    <t>Mafic nodule from anorthosite 60025</t>
  </si>
  <si>
    <t>Ca_75055cpx_081907</t>
  </si>
  <si>
    <t>Mare basalt 75055 (cpx separate) (3.87 Ga)</t>
  </si>
  <si>
    <t>Ca_75055cpx_081907b</t>
  </si>
  <si>
    <t>Ca_14310cpx_080207</t>
  </si>
  <si>
    <t>KREEP basalt 14310 (cpx separate) (3.93 Ga)</t>
  </si>
  <si>
    <t>Ca_14310cpx_080307</t>
  </si>
  <si>
    <t>Norton County</t>
  </si>
  <si>
    <t>Aubrite</t>
    <phoneticPr fontId="2" type="noConversion"/>
  </si>
  <si>
    <t>Murchison</t>
  </si>
  <si>
    <t>CI1</t>
  </si>
  <si>
    <t>Allende (HB1)</t>
  </si>
  <si>
    <t>Abee</t>
  </si>
  <si>
    <t>Dhajala</t>
  </si>
  <si>
    <t>Paragould</t>
  </si>
  <si>
    <t>St. Severin</t>
  </si>
  <si>
    <t>Bruderheim</t>
  </si>
  <si>
    <t>Y-74442(LL4)</t>
  </si>
  <si>
    <t>Bhola(LL3-6)</t>
  </si>
  <si>
    <t>Leedey(L6)</t>
  </si>
  <si>
    <t>PeaceRiver(L6)</t>
  </si>
  <si>
    <t>Shaw(L6/7)</t>
  </si>
  <si>
    <t>Zhaodong(L4)</t>
  </si>
  <si>
    <t>Guangrao(L5)</t>
  </si>
  <si>
    <t>Bruderham</t>
  </si>
  <si>
    <t>Peace River</t>
  </si>
  <si>
    <t>Guarena</t>
  </si>
  <si>
    <t>Grady (1937)</t>
  </si>
  <si>
    <t>D’Orbigny</t>
  </si>
  <si>
    <t>Angrite</t>
  </si>
  <si>
    <t>Angra dos Reis</t>
  </si>
  <si>
    <t>Juvinas</t>
  </si>
  <si>
    <t>Eucrite</t>
  </si>
  <si>
    <t>Bilanga</t>
  </si>
  <si>
    <t>Diogenite</t>
    <phoneticPr fontId="2" type="noConversion"/>
  </si>
  <si>
    <t>Vesta</t>
    <phoneticPr fontId="2" type="noConversion"/>
  </si>
  <si>
    <t>aver. basalts</t>
    <phoneticPr fontId="2" type="noConversion"/>
  </si>
  <si>
    <t>high-Ti</t>
  </si>
  <si>
    <t>KREEP-rich</t>
  </si>
  <si>
    <t>low-Ti</t>
  </si>
  <si>
    <t>aver. mafics and ultramafics</t>
    <phoneticPr fontId="2" type="noConversion"/>
  </si>
  <si>
    <t>aver. mafics &amp; achondrites</t>
    <phoneticPr fontId="2" type="noConversion"/>
  </si>
  <si>
    <t>aver. mafics &amp; ultramafics</t>
    <phoneticPr fontId="2" type="noConversion"/>
  </si>
  <si>
    <t>aver. literatures &amp; ultramafics</t>
    <phoneticPr fontId="2" type="noConversion"/>
  </si>
  <si>
    <t>Ordinary chondrites</t>
    <phoneticPr fontId="2" type="noConversion"/>
  </si>
  <si>
    <t>H3</t>
    <phoneticPr fontId="2" type="noConversion"/>
  </si>
  <si>
    <t>LL5</t>
    <phoneticPr fontId="2" type="noConversion"/>
  </si>
  <si>
    <t>LL6</t>
    <phoneticPr fontId="2" type="noConversion"/>
  </si>
  <si>
    <t>L6</t>
    <phoneticPr fontId="2" type="noConversion"/>
  </si>
  <si>
    <t>LL4</t>
    <phoneticPr fontId="2" type="noConversion"/>
  </si>
  <si>
    <t>LL3-6</t>
    <phoneticPr fontId="2" type="noConversion"/>
  </si>
  <si>
    <t>L6/7</t>
    <phoneticPr fontId="2" type="noConversion"/>
  </si>
  <si>
    <t>L4</t>
    <phoneticPr fontId="2" type="noConversion"/>
  </si>
  <si>
    <t>L5</t>
    <phoneticPr fontId="2" type="noConversion"/>
  </si>
  <si>
    <t>H6</t>
    <phoneticPr fontId="2" type="noConversion"/>
  </si>
  <si>
    <t>Carbonaceous chondrites</t>
    <phoneticPr fontId="2" type="noConversion"/>
  </si>
  <si>
    <t>CM2</t>
    <phoneticPr fontId="2" type="noConversion"/>
  </si>
  <si>
    <t>CV3</t>
    <phoneticPr fontId="2" type="noConversion"/>
  </si>
  <si>
    <t>Standard</t>
    <phoneticPr fontId="2" type="noConversion"/>
  </si>
  <si>
    <t xml:space="preserve">Lost City vent fluids &amp; mafics </t>
    <phoneticPr fontId="2" type="noConversion"/>
  </si>
  <si>
    <t>Enstatite chondrites</t>
    <phoneticPr fontId="2" type="noConversion"/>
  </si>
  <si>
    <t>EH4</t>
    <phoneticPr fontId="2" type="noConversion"/>
  </si>
  <si>
    <t>CAIs</t>
    <phoneticPr fontId="2" type="noConversion"/>
  </si>
  <si>
    <t>This study</t>
    <phoneticPr fontId="2" type="noConversion"/>
  </si>
  <si>
    <t>Ref.</t>
    <phoneticPr fontId="2" type="noConversion"/>
  </si>
  <si>
    <t>Earth-Moon</t>
    <phoneticPr fontId="2" type="noConversion"/>
  </si>
  <si>
    <t>Total mean</t>
    <phoneticPr fontId="2" type="noConversion"/>
  </si>
  <si>
    <t>Murchison</t>
    <phoneticPr fontId="2" type="noConversion"/>
  </si>
  <si>
    <t>Murray</t>
    <phoneticPr fontId="2" type="noConversion"/>
  </si>
  <si>
    <t>Vigarano</t>
    <phoneticPr fontId="2" type="noConversion"/>
  </si>
  <si>
    <t>Orgueil</t>
    <phoneticPr fontId="2" type="noConversion"/>
  </si>
  <si>
    <t>SJ103</t>
  </si>
  <si>
    <t>GROUP I</t>
  </si>
  <si>
    <t>CGI</t>
  </si>
  <si>
    <t>SJ101</t>
  </si>
  <si>
    <t>N-GROUP II</t>
  </si>
  <si>
    <t>WFG</t>
  </si>
  <si>
    <t>SJ102</t>
  </si>
  <si>
    <t>A-GROUP II</t>
  </si>
  <si>
    <t>GFG</t>
  </si>
  <si>
    <t>CAI 5</t>
  </si>
  <si>
    <t>BSE</t>
    <phoneticPr fontId="2" type="noConversion"/>
  </si>
  <si>
    <t>Chondritic materials</t>
    <phoneticPr fontId="7" type="noConversion"/>
  </si>
  <si>
    <t>Olivine</t>
  </si>
  <si>
    <t>Cpx</t>
  </si>
  <si>
    <t>Opx</t>
  </si>
  <si>
    <t>Pl</t>
    <phoneticPr fontId="14" type="noConversion"/>
  </si>
  <si>
    <t>Metal</t>
    <phoneticPr fontId="7" type="noConversion"/>
  </si>
  <si>
    <t>Sum</t>
  </si>
  <si>
    <r>
      <rPr>
        <b/>
        <i/>
        <sz val="12"/>
        <color rgb="FF231F20"/>
        <rFont val="Times New Roman"/>
        <family val="1"/>
      </rPr>
      <t>α</t>
    </r>
    <r>
      <rPr>
        <b/>
        <vertAlign val="subscript"/>
        <sz val="12"/>
        <color rgb="FF231F20"/>
        <rFont val="Times New Roman"/>
        <family val="1"/>
      </rPr>
      <t>melt-cpx</t>
    </r>
    <phoneticPr fontId="14" type="noConversion"/>
  </si>
  <si>
    <r>
      <rPr>
        <b/>
        <i/>
        <sz val="12"/>
        <color rgb="FF231F20"/>
        <rFont val="Times New Roman"/>
        <family val="1"/>
      </rPr>
      <t>α</t>
    </r>
    <r>
      <rPr>
        <b/>
        <vertAlign val="subscript"/>
        <sz val="12"/>
        <color rgb="FF231F20"/>
        <rFont val="Times New Roman"/>
        <family val="1"/>
      </rPr>
      <t>ol-cpx</t>
    </r>
    <phoneticPr fontId="14" type="noConversion"/>
  </si>
  <si>
    <r>
      <rPr>
        <b/>
        <i/>
        <sz val="12"/>
        <color rgb="FF231F20"/>
        <rFont val="Times New Roman"/>
        <family val="1"/>
      </rPr>
      <t>α</t>
    </r>
    <r>
      <rPr>
        <b/>
        <vertAlign val="subscript"/>
        <sz val="12"/>
        <color rgb="FF231F20"/>
        <rFont val="Times New Roman"/>
        <family val="1"/>
      </rPr>
      <t>cpx-cpx</t>
    </r>
    <phoneticPr fontId="14" type="noConversion"/>
  </si>
  <si>
    <r>
      <rPr>
        <b/>
        <i/>
        <sz val="12"/>
        <color rgb="FF231F20"/>
        <rFont val="Times New Roman"/>
        <family val="1"/>
      </rPr>
      <t>α</t>
    </r>
    <r>
      <rPr>
        <b/>
        <vertAlign val="subscript"/>
        <sz val="12"/>
        <color rgb="FF231F20"/>
        <rFont val="Times New Roman"/>
        <family val="1"/>
      </rPr>
      <t>opx-cpx</t>
    </r>
    <phoneticPr fontId="14" type="noConversion"/>
  </si>
  <si>
    <r>
      <rPr>
        <b/>
        <i/>
        <sz val="12"/>
        <color rgb="FF231F20"/>
        <rFont val="Times New Roman"/>
        <family val="1"/>
      </rPr>
      <t>α</t>
    </r>
    <r>
      <rPr>
        <b/>
        <vertAlign val="subscript"/>
        <sz val="12"/>
        <color rgb="FF231F20"/>
        <rFont val="Times New Roman"/>
        <family val="1"/>
      </rPr>
      <t>PL-cpx</t>
    </r>
    <phoneticPr fontId="7" type="noConversion"/>
  </si>
  <si>
    <t>Initial modal abundance</t>
  </si>
  <si>
    <t xml:space="preserve">Melting mode </t>
  </si>
  <si>
    <t>Residue modal abundance</t>
    <phoneticPr fontId="14" type="noConversion"/>
  </si>
  <si>
    <t>Normalised to 1</t>
  </si>
  <si>
    <t>Residue CaO content</t>
    <phoneticPr fontId="14" type="noConversion"/>
  </si>
  <si>
    <t>Melt CaO content</t>
    <phoneticPr fontId="14" type="noConversion"/>
  </si>
  <si>
    <t>Ca isotope fractionation</t>
    <phoneticPr fontId="21" type="noConversion"/>
  </si>
  <si>
    <t>F</t>
  </si>
  <si>
    <t>f</t>
    <phoneticPr fontId="14" type="noConversion"/>
  </si>
  <si>
    <t>PL</t>
    <phoneticPr fontId="14" type="noConversion"/>
  </si>
  <si>
    <t>D</t>
  </si>
  <si>
    <t>P</t>
  </si>
  <si>
    <t>Instant melt CaO content</t>
    <phoneticPr fontId="14" type="noConversion"/>
  </si>
  <si>
    <t>Aggregated melt CaO content</t>
    <phoneticPr fontId="21" type="noConversion"/>
  </si>
  <si>
    <r>
      <t>Δ</t>
    </r>
    <r>
      <rPr>
        <b/>
        <vertAlign val="subscript"/>
        <sz val="12"/>
        <color indexed="63"/>
        <rFont val="Times New Roman"/>
        <family val="1"/>
      </rPr>
      <t>melt-residue</t>
    </r>
    <phoneticPr fontId="14" type="noConversion"/>
  </si>
  <si>
    <r>
      <t>δ</t>
    </r>
    <r>
      <rPr>
        <b/>
        <vertAlign val="superscript"/>
        <sz val="12"/>
        <color indexed="8"/>
        <rFont val="Times New Roman"/>
        <family val="1"/>
      </rPr>
      <t>44/42</t>
    </r>
    <r>
      <rPr>
        <b/>
        <sz val="12"/>
        <color indexed="8"/>
        <rFont val="Times New Roman"/>
        <family val="1"/>
      </rPr>
      <t>Ca</t>
    </r>
    <r>
      <rPr>
        <b/>
        <vertAlign val="subscript"/>
        <sz val="12"/>
        <color indexed="8"/>
        <rFont val="Times New Roman"/>
        <family val="1"/>
      </rPr>
      <t>residue</t>
    </r>
    <phoneticPr fontId="14" type="noConversion"/>
  </si>
  <si>
    <r>
      <t>δ</t>
    </r>
    <r>
      <rPr>
        <b/>
        <vertAlign val="superscript"/>
        <sz val="12"/>
        <color indexed="8"/>
        <rFont val="Times New Roman"/>
        <family val="1"/>
      </rPr>
      <t>44/42</t>
    </r>
    <r>
      <rPr>
        <b/>
        <sz val="12"/>
        <color indexed="8"/>
        <rFont val="Times New Roman"/>
        <family val="1"/>
      </rPr>
      <t>Ca</t>
    </r>
    <r>
      <rPr>
        <b/>
        <vertAlign val="subscript"/>
        <sz val="12"/>
        <color indexed="8"/>
        <rFont val="Times New Roman"/>
        <family val="1"/>
      </rPr>
      <t>inst.melt</t>
    </r>
    <phoneticPr fontId="14" type="noConversion"/>
  </si>
  <si>
    <r>
      <t>δ</t>
    </r>
    <r>
      <rPr>
        <b/>
        <vertAlign val="superscript"/>
        <sz val="12"/>
        <color indexed="8"/>
        <rFont val="Times New Roman"/>
        <family val="1"/>
      </rPr>
      <t>44/42</t>
    </r>
    <r>
      <rPr>
        <b/>
        <sz val="12"/>
        <color indexed="8"/>
        <rFont val="Times New Roman"/>
        <family val="1"/>
      </rPr>
      <t>Ca</t>
    </r>
    <r>
      <rPr>
        <b/>
        <vertAlign val="subscript"/>
        <sz val="12"/>
        <color indexed="8"/>
        <rFont val="Times New Roman"/>
        <family val="1"/>
      </rPr>
      <t>aggr.melt</t>
    </r>
    <phoneticPr fontId="14" type="noConversion"/>
  </si>
  <si>
    <t>Earth</t>
    <phoneticPr fontId="2" type="noConversion"/>
  </si>
  <si>
    <r>
      <t>δ</t>
    </r>
    <r>
      <rPr>
        <b/>
        <vertAlign val="superscript"/>
        <sz val="12"/>
        <color indexed="8"/>
        <rFont val="Times New Roman"/>
        <family val="1"/>
      </rPr>
      <t>44/4</t>
    </r>
    <r>
      <rPr>
        <b/>
        <vertAlign val="superscript"/>
        <sz val="12"/>
        <color rgb="FF000000"/>
        <rFont val="Times New Roman"/>
        <family val="1"/>
      </rPr>
      <t>0</t>
    </r>
    <r>
      <rPr>
        <b/>
        <sz val="12"/>
        <color indexed="8"/>
        <rFont val="Times New Roman"/>
        <family val="1"/>
      </rPr>
      <t>Ca</t>
    </r>
    <r>
      <rPr>
        <b/>
        <vertAlign val="subscript"/>
        <sz val="12"/>
        <color indexed="8"/>
        <rFont val="Times New Roman"/>
        <family val="1"/>
      </rPr>
      <t>0</t>
    </r>
    <phoneticPr fontId="14" type="noConversion"/>
  </si>
  <si>
    <r>
      <rPr>
        <b/>
        <i/>
        <sz val="12"/>
        <rFont val="Times New Roman"/>
        <family val="1"/>
      </rPr>
      <t>α</t>
    </r>
    <r>
      <rPr>
        <b/>
        <vertAlign val="subscript"/>
        <sz val="12"/>
        <rFont val="Times New Roman"/>
        <family val="1"/>
      </rPr>
      <t>melt-residue</t>
    </r>
    <phoneticPr fontId="14" type="noConversion"/>
  </si>
  <si>
    <t>Residue bulk</t>
    <phoneticPr fontId="14" type="noConversion"/>
  </si>
  <si>
    <t>SAH99555</t>
    <phoneticPr fontId="2" type="noConversion"/>
  </si>
  <si>
    <t>Ureilite</t>
  </si>
  <si>
    <t>LAP91900</t>
  </si>
  <si>
    <t>EET96293</t>
    <phoneticPr fontId="2" type="noConversion"/>
  </si>
  <si>
    <t>EET87517</t>
    <phoneticPr fontId="2" type="noConversion"/>
  </si>
  <si>
    <t>GRO95575</t>
    <phoneticPr fontId="2" type="noConversion"/>
  </si>
  <si>
    <t>GRA95205</t>
    <phoneticPr fontId="2" type="noConversion"/>
  </si>
  <si>
    <t>PCA82502</t>
    <phoneticPr fontId="2" type="noConversion"/>
  </si>
  <si>
    <t>GRO95555</t>
    <phoneticPr fontId="2" type="noConversion"/>
  </si>
  <si>
    <t>Tatahouine</t>
    <phoneticPr fontId="2" type="noConversion"/>
  </si>
  <si>
    <t>NWA856</t>
    <phoneticPr fontId="2" type="noConversion"/>
  </si>
  <si>
    <t>Y00593</t>
    <phoneticPr fontId="2" type="noConversion"/>
  </si>
  <si>
    <t>-0.65 ~ -0.2</t>
    <phoneticPr fontId="2" type="noConversion"/>
  </si>
  <si>
    <t>Ryugu C0108</t>
  </si>
  <si>
    <t>Ryugu A0106-A0107</t>
  </si>
  <si>
    <t>Alais</t>
  </si>
  <si>
    <t>Tarda</t>
  </si>
  <si>
    <t>Tagish Lake</t>
  </si>
  <si>
    <t>Orgueil</t>
  </si>
  <si>
    <t>CI-like returned samples from the Cb-type asteroid (162173) Ryugu</t>
    <phoneticPr fontId="2" type="noConversion"/>
  </si>
  <si>
    <t>CM2</t>
    <phoneticPr fontId="2" type="noConversion"/>
  </si>
  <si>
    <t>CV3</t>
    <phoneticPr fontId="2" type="noConversion"/>
  </si>
  <si>
    <t>CI1</t>
    <phoneticPr fontId="2" type="noConversion"/>
  </si>
  <si>
    <t>C2-ungrouped</t>
  </si>
  <si>
    <r>
      <t xml:space="preserve">Table S-3  </t>
    </r>
    <r>
      <rPr>
        <sz val="11"/>
        <color theme="1"/>
        <rFont val="Times New Roman"/>
        <family val="1"/>
      </rPr>
      <t>Ca isotope compositions of planetary bodies and meteorites.</t>
    </r>
  </si>
  <si>
    <r>
      <t>Table S-4</t>
    </r>
    <r>
      <rPr>
        <sz val="12"/>
        <color theme="1"/>
        <rFont val="Times New Roman"/>
        <family val="1"/>
      </rPr>
      <t xml:space="preserve">  Melting of chondritic materials with evolving modal composition in melting residue.</t>
    </r>
  </si>
  <si>
    <t>Published by the European Association of Geochemistry under Creative Commons License CC-BY-NC-ND.</t>
  </si>
  <si>
    <t>2 s.e.</t>
  </si>
  <si>
    <r>
      <t>ε</t>
    </r>
    <r>
      <rPr>
        <b/>
        <vertAlign val="superscript"/>
        <sz val="11"/>
        <color theme="1"/>
        <rFont val="Times New Roman"/>
        <family val="1"/>
      </rPr>
      <t>40</t>
    </r>
    <r>
      <rPr>
        <b/>
        <sz val="11"/>
        <color theme="1"/>
        <rFont val="Times New Roman"/>
        <family val="1"/>
      </rPr>
      <t>Ca</t>
    </r>
    <r>
      <rPr>
        <b/>
        <vertAlign val="subscript"/>
        <sz val="11"/>
        <color theme="1"/>
        <rFont val="Times New Roman"/>
        <family val="1"/>
      </rPr>
      <t>SRM 915a</t>
    </r>
    <r>
      <rPr>
        <b/>
        <sz val="11"/>
        <color theme="1"/>
        <rFont val="Times New Roman"/>
        <family val="1"/>
      </rPr>
      <t xml:space="preserve"> (initial)</t>
    </r>
  </si>
  <si>
    <r>
      <t>δ</t>
    </r>
    <r>
      <rPr>
        <b/>
        <vertAlign val="superscript"/>
        <sz val="11"/>
        <color theme="1"/>
        <rFont val="Times New Roman"/>
        <family val="1"/>
      </rPr>
      <t>44/40</t>
    </r>
    <r>
      <rPr>
        <b/>
        <sz val="11"/>
        <color theme="1"/>
        <rFont val="Times New Roman"/>
        <family val="1"/>
      </rPr>
      <t>Ca</t>
    </r>
    <r>
      <rPr>
        <b/>
        <vertAlign val="subscript"/>
        <sz val="11"/>
        <color theme="1"/>
        <rFont val="Times New Roman"/>
        <family val="1"/>
      </rPr>
      <t>SRM 915a</t>
    </r>
  </si>
  <si>
    <t>SRM 915b</t>
  </si>
  <si>
    <r>
      <rPr>
        <b/>
        <i/>
        <sz val="11"/>
        <color theme="1"/>
        <rFont val="Times New Roman"/>
        <family val="1"/>
      </rPr>
      <t>K</t>
    </r>
    <r>
      <rPr>
        <b/>
        <vertAlign val="subscript"/>
        <sz val="11"/>
        <color theme="1"/>
        <rFont val="Times New Roman"/>
        <family val="1"/>
      </rPr>
      <t>d</t>
    </r>
    <r>
      <rPr>
        <b/>
        <vertAlign val="superscript"/>
        <sz val="11"/>
        <rFont val="Times New Roman"/>
        <family val="1"/>
      </rPr>
      <t>mineral/melt</t>
    </r>
  </si>
  <si>
    <t>initial CaO content (wt. %)</t>
  </si>
  <si>
    <t>bulk CaO (wt. %)</t>
  </si>
  <si>
    <t>© 2023 The Authors </t>
  </si>
  <si>
    <t>Heuser and Eisenhauer (2008)</t>
  </si>
  <si>
    <r>
      <t xml:space="preserve">Simon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(2009)</t>
    </r>
  </si>
  <si>
    <r>
      <t xml:space="preserve">He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(2017)</t>
    </r>
  </si>
  <si>
    <r>
      <t xml:space="preserve">Klaver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(2021)</t>
    </r>
  </si>
  <si>
    <r>
      <t xml:space="preserve">Schiller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(2012)</t>
    </r>
  </si>
  <si>
    <r>
      <t xml:space="preserve">Naumenko-Dèzes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(2015)</t>
    </r>
  </si>
  <si>
    <r>
      <t xml:space="preserve">Antonelli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(2019)</t>
    </r>
  </si>
  <si>
    <r>
      <t xml:space="preserve">Mills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(2018)</t>
    </r>
  </si>
  <si>
    <r>
      <t xml:space="preserve">Caro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(2010)</t>
    </r>
  </si>
  <si>
    <r>
      <t xml:space="preserve">Chen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(2019)</t>
    </r>
  </si>
  <si>
    <t>Simon and DePaolo (2010)</t>
  </si>
  <si>
    <r>
      <t xml:space="preserve">Chen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(2011)</t>
    </r>
  </si>
  <si>
    <r>
      <t xml:space="preserve">Magna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(2015)</t>
    </r>
  </si>
  <si>
    <r>
      <t xml:space="preserve">Valdes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(2021)</t>
    </r>
  </si>
  <si>
    <t>Huang and Jacobsen (2017)</t>
  </si>
  <si>
    <r>
      <t xml:space="preserve">Yokoyama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(2017)</t>
    </r>
  </si>
  <si>
    <r>
      <t xml:space="preserve">Schiller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(2018)</t>
    </r>
  </si>
  <si>
    <r>
      <t xml:space="preserve">Valdes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(2014)</t>
    </r>
  </si>
  <si>
    <r>
      <t xml:space="preserve">Moynier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(2022)</t>
    </r>
  </si>
  <si>
    <r>
      <t xml:space="preserve">Huang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(2012)</t>
    </r>
  </si>
  <si>
    <r>
      <t xml:space="preserve">Bermingham </t>
    </r>
    <r>
      <rPr>
        <i/>
        <sz val="11"/>
        <color theme="1"/>
        <rFont val="Times New Roman"/>
        <family val="1"/>
      </rPr>
      <t>et al.</t>
    </r>
    <r>
      <rPr>
        <sz val="11"/>
        <color theme="1"/>
        <rFont val="Times New Roman"/>
        <family val="1"/>
      </rPr>
      <t xml:space="preserve"> (2018)</t>
    </r>
  </si>
  <si>
    <r>
      <t xml:space="preserve">Dai </t>
    </r>
    <r>
      <rPr>
        <i/>
        <sz val="10"/>
        <color theme="1"/>
        <rFont val="Calibri"/>
        <family val="2"/>
        <scheme val="minor"/>
      </rPr>
      <t xml:space="preserve">et al. </t>
    </r>
    <r>
      <rPr>
        <sz val="10"/>
        <color theme="1"/>
        <rFont val="Calibri"/>
        <family val="2"/>
        <scheme val="minor"/>
      </rPr>
      <t xml:space="preserve">(2023)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24, 33–37 | https://doi.org/10.7185/geochemlet.2302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</si>
</sst>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"/>
  </numFmts>
  <fonts count="33">
    <font>
      <sz val="12"/>
      <color theme="1"/>
      <name val="Calibri"/>
      <family val="2"/>
      <charset val="134"/>
      <scheme val="minor"/>
    </font>
    <font>
      <b/>
      <sz val="11"/>
      <color theme="1"/>
      <name val="Times New Roman"/>
      <family val="1"/>
    </font>
    <font>
      <sz val="9"/>
      <name val="Calibri"/>
      <family val="2"/>
      <charset val="134"/>
      <scheme val="minor"/>
    </font>
    <font>
      <b/>
      <vertAlign val="superscript"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宋体"/>
      <family val="3"/>
      <charset val="134"/>
    </font>
    <font>
      <b/>
      <vertAlign val="superscript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i/>
      <sz val="12"/>
      <color rgb="FF231F20"/>
      <name val="Times New Roman"/>
      <family val="1"/>
    </font>
    <font>
      <b/>
      <vertAlign val="subscript"/>
      <sz val="12"/>
      <color rgb="FF231F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2"/>
      <charset val="134"/>
    </font>
    <font>
      <b/>
      <vertAlign val="subscript"/>
      <sz val="12"/>
      <color indexed="63"/>
      <name val="Times New Roman"/>
      <family val="1"/>
    </font>
    <font>
      <b/>
      <vertAlign val="superscript"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1"/>
      <name val="Times New Roman"/>
      <family val="1"/>
    </font>
    <font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28" fillId="0" borderId="0"/>
    <xf numFmtId="0" fontId="28" fillId="0" borderId="0"/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16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readingOrder="1"/>
    </xf>
    <xf numFmtId="2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readingOrder="1"/>
    </xf>
    <xf numFmtId="0" fontId="5" fillId="0" borderId="2" xfId="0" applyFont="1" applyBorder="1" applyAlignment="1">
      <alignment horizontal="right" vertical="center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164" fontId="13" fillId="0" borderId="0" xfId="1" applyNumberFormat="1" applyFont="1" applyAlignment="1">
      <alignment horizontal="left" vertical="center" wrapText="1"/>
    </xf>
    <xf numFmtId="2" fontId="13" fillId="0" borderId="0" xfId="1" applyNumberFormat="1" applyFont="1" applyAlignment="1">
      <alignment horizontal="left" vertical="center" wrapText="1"/>
    </xf>
    <xf numFmtId="165" fontId="13" fillId="0" borderId="0" xfId="1" applyNumberFormat="1" applyFont="1" applyAlignment="1">
      <alignment horizontal="left" vertical="center" wrapText="1"/>
    </xf>
    <xf numFmtId="164" fontId="19" fillId="0" borderId="0" xfId="1" applyNumberFormat="1" applyFont="1" applyAlignment="1">
      <alignment horizontal="left" vertical="top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2" fontId="29" fillId="0" borderId="0" xfId="0" applyNumberFormat="1" applyFont="1" applyAlignment="1"/>
    <xf numFmtId="0" fontId="29" fillId="0" borderId="0" xfId="0" applyFont="1" applyAlignment="1"/>
    <xf numFmtId="0" fontId="24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4">
    <cellStyle name="Normal" xfId="0" builtinId="0"/>
    <cellStyle name="Normal 2" xfId="3" xr:uid="{870A2EAF-209A-44E6-8A8F-8FB64BE14E34}"/>
    <cellStyle name="常规 2" xfId="1" xr:uid="{C1DE889A-26F9-45BD-B9AB-4B777D99E9E3}"/>
    <cellStyle name="常规 3" xfId="2" xr:uid="{F898669A-6576-42E9-8868-02904DD077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939411</xdr:colOff>
      <xdr:row>5</xdr:row>
      <xdr:rowOff>13431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32C73EC-D596-534D-B40D-17206FED9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4470" cy="909902"/>
        </a:xfrm>
        <a:prstGeom prst="rect">
          <a:avLst/>
        </a:prstGeom>
      </xdr:spPr>
    </xdr:pic>
    <xdr:clientData/>
  </xdr:twoCellAnchor>
  <xdr:twoCellAnchor>
    <xdr:from>
      <xdr:col>3</xdr:col>
      <xdr:colOff>1034489</xdr:colOff>
      <xdr:row>0</xdr:row>
      <xdr:rowOff>0</xdr:rowOff>
    </xdr:from>
    <xdr:to>
      <xdr:col>9</xdr:col>
      <xdr:colOff>51648</xdr:colOff>
      <xdr:row>5</xdr:row>
      <xdr:rowOff>41286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EBE9B327-BA12-D145-90E4-E2E46EEB9B58}"/>
            </a:ext>
          </a:extLst>
        </xdr:cNvPr>
        <xdr:cNvSpPr txBox="1">
          <a:spLocks noChangeArrowheads="1"/>
        </xdr:cNvSpPr>
      </xdr:nvSpPr>
      <xdr:spPr bwMode="auto">
        <a:xfrm>
          <a:off x="7040842" y="0"/>
          <a:ext cx="5919982" cy="937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Dai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</a:t>
          </a:r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K-Ca dating and Ca isotope composition of the oldest Solar System lava, Erg Chech 002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289470</xdr:colOff>
      <xdr:row>4</xdr:row>
      <xdr:rowOff>97102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1DB8F1B-1A93-004D-AC7F-7623DA680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4470" cy="909902"/>
        </a:xfrm>
        <a:prstGeom prst="rect">
          <a:avLst/>
        </a:prstGeom>
      </xdr:spPr>
    </xdr:pic>
    <xdr:clientData/>
  </xdr:twoCellAnchor>
  <xdr:twoCellAnchor>
    <xdr:from>
      <xdr:col>8</xdr:col>
      <xdr:colOff>805142</xdr:colOff>
      <xdr:row>0</xdr:row>
      <xdr:rowOff>0</xdr:rowOff>
    </xdr:from>
    <xdr:to>
      <xdr:col>18</xdr:col>
      <xdr:colOff>476724</xdr:colOff>
      <xdr:row>4</xdr:row>
      <xdr:rowOff>124957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12D8AC8C-0942-6E45-B735-87B5AD772A4D}"/>
            </a:ext>
          </a:extLst>
        </xdr:cNvPr>
        <xdr:cNvSpPr txBox="1">
          <a:spLocks noChangeArrowheads="1"/>
        </xdr:cNvSpPr>
      </xdr:nvSpPr>
      <xdr:spPr bwMode="auto">
        <a:xfrm>
          <a:off x="7040842" y="0"/>
          <a:ext cx="5919982" cy="937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Dai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</a:t>
          </a:r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K-Ca dating and Ca isotope composition of the oldest Solar System lava, Erg Chech 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896E6-25A9-4F9C-AB8A-0453C6219F28}">
  <dimension ref="A7:AN161"/>
  <sheetViews>
    <sheetView tabSelected="1" zoomScaleNormal="100" workbookViewId="0"/>
  </sheetViews>
  <sheetFormatPr baseColWidth="10" defaultColWidth="9" defaultRowHeight="14"/>
  <cols>
    <col min="1" max="1" width="16.5" style="2" customWidth="1"/>
    <col min="2" max="2" width="27.1640625" style="2" customWidth="1"/>
    <col min="3" max="3" width="41.83203125" style="2" customWidth="1"/>
    <col min="4" max="4" width="22.6640625" style="2" customWidth="1"/>
    <col min="5" max="5" width="12.6640625" style="2" customWidth="1"/>
    <col min="6" max="6" width="26.1640625" style="2" customWidth="1"/>
    <col min="7" max="7" width="13.1640625" style="2" customWidth="1"/>
    <col min="8" max="8" width="8.6640625" style="2" customWidth="1"/>
    <col min="9" max="9" width="24.5" style="2" customWidth="1"/>
    <col min="10" max="16384" width="9" style="2"/>
  </cols>
  <sheetData>
    <row r="7" spans="1:9">
      <c r="A7" s="10" t="s">
        <v>157</v>
      </c>
      <c r="D7" s="3"/>
      <c r="E7" s="3"/>
    </row>
    <row r="8" spans="1:9" s="1" customFormat="1" ht="32.25" customHeight="1">
      <c r="A8" s="5" t="s">
        <v>2</v>
      </c>
      <c r="B8" s="5" t="s">
        <v>1</v>
      </c>
      <c r="C8" s="5" t="s">
        <v>3</v>
      </c>
      <c r="D8" s="5" t="s">
        <v>161</v>
      </c>
      <c r="E8" s="5" t="s">
        <v>160</v>
      </c>
      <c r="F8" s="5" t="s">
        <v>81</v>
      </c>
      <c r="G8" s="5" t="s">
        <v>162</v>
      </c>
      <c r="H8" s="5" t="s">
        <v>160</v>
      </c>
      <c r="I8" s="5" t="s">
        <v>81</v>
      </c>
    </row>
    <row r="9" spans="1:9">
      <c r="B9" s="2" t="s">
        <v>4</v>
      </c>
      <c r="D9" s="3">
        <v>-0.32865303145390712</v>
      </c>
      <c r="E9" s="3">
        <v>0.10389676478196522</v>
      </c>
      <c r="F9" s="2" t="s">
        <v>80</v>
      </c>
      <c r="G9" s="2">
        <v>0.87</v>
      </c>
      <c r="H9" s="2">
        <v>0.03</v>
      </c>
    </row>
    <row r="10" spans="1:9">
      <c r="C10" s="11"/>
      <c r="D10" s="3"/>
      <c r="E10" s="3"/>
    </row>
    <row r="11" spans="1:9">
      <c r="A11" s="2" t="s">
        <v>75</v>
      </c>
      <c r="B11" s="2" t="s">
        <v>163</v>
      </c>
      <c r="D11" s="3">
        <v>-0.57999999999999996</v>
      </c>
      <c r="E11" s="3">
        <v>0.08</v>
      </c>
      <c r="F11" s="3" t="s">
        <v>170</v>
      </c>
      <c r="I11" s="3"/>
    </row>
    <row r="12" spans="1:9">
      <c r="B12" s="2" t="s">
        <v>163</v>
      </c>
      <c r="D12" s="3">
        <v>-0.36042759433807525</v>
      </c>
      <c r="E12" s="3">
        <v>0.80566168145833239</v>
      </c>
      <c r="F12" s="2" t="s">
        <v>172</v>
      </c>
    </row>
    <row r="13" spans="1:9">
      <c r="B13" s="2" t="s">
        <v>163</v>
      </c>
      <c r="D13" s="3">
        <v>-0.76327947265975027</v>
      </c>
      <c r="E13" s="3">
        <v>0.5936618120678725</v>
      </c>
      <c r="F13" s="2" t="s">
        <v>173</v>
      </c>
    </row>
    <row r="14" spans="1:9">
      <c r="B14" s="2" t="s">
        <v>163</v>
      </c>
      <c r="D14" s="2">
        <v>-0.15</v>
      </c>
      <c r="E14" s="2">
        <v>0.39</v>
      </c>
      <c r="F14" s="2" t="s">
        <v>171</v>
      </c>
    </row>
    <row r="15" spans="1:9">
      <c r="B15" s="4" t="s">
        <v>0</v>
      </c>
      <c r="D15" s="3">
        <f>AVERAGE(D11:D14)</f>
        <v>-0.46342676674945638</v>
      </c>
      <c r="E15" s="3">
        <f>2*STDEV(D11:D14)/SQRT(COUNT(D11:D14))</f>
        <v>0.26604895012300411</v>
      </c>
      <c r="G15" s="2">
        <v>0.72</v>
      </c>
      <c r="H15" s="2">
        <v>0.04</v>
      </c>
      <c r="I15" s="2" t="s">
        <v>168</v>
      </c>
    </row>
    <row r="17" spans="1:9">
      <c r="A17" s="2" t="s">
        <v>129</v>
      </c>
      <c r="B17" s="2" t="s">
        <v>98</v>
      </c>
      <c r="C17" s="2" t="s">
        <v>59</v>
      </c>
      <c r="D17" s="3">
        <v>-0.78500000000000003</v>
      </c>
      <c r="E17" s="3">
        <v>0.2969287232092353</v>
      </c>
      <c r="F17" s="2" t="s">
        <v>170</v>
      </c>
    </row>
    <row r="18" spans="1:9">
      <c r="B18" s="2" t="s">
        <v>98</v>
      </c>
      <c r="C18" s="2" t="s">
        <v>58</v>
      </c>
      <c r="D18" s="3">
        <f>(47.1487/47.1529-1)*10000</f>
        <v>-0.89071934069928638</v>
      </c>
      <c r="E18" s="2">
        <v>0.3</v>
      </c>
      <c r="F18" s="2" t="s">
        <v>169</v>
      </c>
    </row>
    <row r="19" spans="1:9">
      <c r="B19" s="2" t="s">
        <v>98</v>
      </c>
      <c r="C19" s="2" t="s">
        <v>76</v>
      </c>
      <c r="D19" s="2">
        <v>-1.2</v>
      </c>
      <c r="E19" s="2">
        <v>0.24</v>
      </c>
      <c r="F19" s="2" t="s">
        <v>174</v>
      </c>
    </row>
    <row r="20" spans="1:9">
      <c r="B20" s="2" t="s">
        <v>98</v>
      </c>
      <c r="C20" s="2" t="s">
        <v>60</v>
      </c>
      <c r="D20" s="2">
        <v>-0.7</v>
      </c>
      <c r="E20" s="3">
        <f>0.5/SQRT(23)</f>
        <v>0.10425720702853739</v>
      </c>
      <c r="F20" s="2" t="s">
        <v>175</v>
      </c>
    </row>
    <row r="21" spans="1:9">
      <c r="B21" s="2" t="s">
        <v>98</v>
      </c>
      <c r="C21" s="2" t="s">
        <v>57</v>
      </c>
      <c r="D21" s="3">
        <v>-6.2499999999999986E-3</v>
      </c>
      <c r="E21" s="3">
        <v>9.716977043151992E-2</v>
      </c>
      <c r="F21" s="2" t="s">
        <v>176</v>
      </c>
    </row>
    <row r="22" spans="1:9">
      <c r="B22" s="2" t="s">
        <v>98</v>
      </c>
      <c r="C22" s="2" t="s">
        <v>53</v>
      </c>
      <c r="D22" s="2">
        <v>-0.32</v>
      </c>
      <c r="E22" s="2">
        <v>0.06</v>
      </c>
      <c r="F22" s="2" t="s">
        <v>171</v>
      </c>
    </row>
    <row r="23" spans="1:9">
      <c r="B23" s="4" t="s">
        <v>0</v>
      </c>
      <c r="D23" s="3">
        <f>AVERAGE(D17:D22)</f>
        <v>-0.65032822344988117</v>
      </c>
      <c r="E23" s="3">
        <f>2*STDEV(D17:D22)/SQRT(COUNT(D17:D22))</f>
        <v>0.34727207721571851</v>
      </c>
      <c r="G23" s="2">
        <v>0.94</v>
      </c>
      <c r="H23" s="2">
        <v>0.05</v>
      </c>
      <c r="I23" s="2" t="s">
        <v>177</v>
      </c>
    </row>
    <row r="24" spans="1:9" ht="7.5" customHeight="1"/>
    <row r="25" spans="1:9">
      <c r="A25" s="2" t="s">
        <v>13</v>
      </c>
      <c r="B25" s="2" t="s">
        <v>14</v>
      </c>
      <c r="C25" s="2" t="s">
        <v>15</v>
      </c>
      <c r="D25" s="3">
        <v>-0.32453207484854896</v>
      </c>
      <c r="E25" s="2">
        <v>0.32</v>
      </c>
      <c r="F25" s="2" t="s">
        <v>176</v>
      </c>
    </row>
    <row r="26" spans="1:9">
      <c r="B26" s="2" t="s">
        <v>16</v>
      </c>
      <c r="C26" s="2" t="s">
        <v>17</v>
      </c>
      <c r="D26" s="3">
        <v>-2.7381285543316626E-2</v>
      </c>
      <c r="E26" s="2">
        <v>0.32</v>
      </c>
      <c r="F26" s="2" t="s">
        <v>176</v>
      </c>
    </row>
    <row r="27" spans="1:9">
      <c r="B27" s="2" t="s">
        <v>18</v>
      </c>
      <c r="C27" s="2" t="s">
        <v>19</v>
      </c>
      <c r="D27" s="3">
        <v>-5.7953785128068654E-2</v>
      </c>
      <c r="E27" s="2">
        <v>0.34</v>
      </c>
      <c r="F27" s="2" t="s">
        <v>176</v>
      </c>
    </row>
    <row r="28" spans="1:9">
      <c r="B28" s="2" t="s">
        <v>20</v>
      </c>
      <c r="C28" s="2" t="s">
        <v>19</v>
      </c>
      <c r="D28" s="3">
        <v>0.18267877056169632</v>
      </c>
      <c r="E28" s="2">
        <v>0.44</v>
      </c>
      <c r="F28" s="2" t="s">
        <v>176</v>
      </c>
    </row>
    <row r="29" spans="1:9">
      <c r="B29" s="2" t="s">
        <v>21</v>
      </c>
      <c r="C29" s="2" t="s">
        <v>22</v>
      </c>
      <c r="D29" s="3">
        <v>0.16341727938887196</v>
      </c>
      <c r="E29" s="2">
        <v>0.4</v>
      </c>
      <c r="F29" s="2" t="s">
        <v>176</v>
      </c>
    </row>
    <row r="30" spans="1:9">
      <c r="B30" s="2" t="s">
        <v>23</v>
      </c>
      <c r="C30" s="2" t="s">
        <v>22</v>
      </c>
      <c r="D30" s="3">
        <v>-0.74418313422456162</v>
      </c>
      <c r="E30" s="2">
        <v>0.3</v>
      </c>
      <c r="F30" s="2" t="s">
        <v>176</v>
      </c>
    </row>
    <row r="31" spans="1:9">
      <c r="B31" s="4" t="s">
        <v>0</v>
      </c>
      <c r="D31" s="3">
        <f>AVERAGE(D25:D30)</f>
        <v>-0.13465903829898793</v>
      </c>
      <c r="E31" s="13">
        <f>2*STDEV(D25:D30)/SQRT(COUNT(D25:D30))</f>
        <v>0.28624380790312653</v>
      </c>
    </row>
    <row r="32" spans="1:9" ht="9" customHeight="1">
      <c r="B32" s="4"/>
      <c r="D32" s="3"/>
      <c r="E32" s="3"/>
    </row>
    <row r="33" spans="1:9">
      <c r="B33" s="2">
        <v>10020</v>
      </c>
      <c r="C33" s="2" t="s">
        <v>54</v>
      </c>
      <c r="D33" s="3">
        <v>-0.13</v>
      </c>
      <c r="E33" s="3">
        <v>0.49</v>
      </c>
      <c r="F33" s="2" t="s">
        <v>171</v>
      </c>
    </row>
    <row r="34" spans="1:9">
      <c r="B34" s="2">
        <v>10050</v>
      </c>
      <c r="C34" s="2" t="s">
        <v>54</v>
      </c>
      <c r="D34" s="3">
        <v>-0.26</v>
      </c>
      <c r="E34" s="3">
        <v>0.49</v>
      </c>
      <c r="F34" s="2" t="s">
        <v>171</v>
      </c>
    </row>
    <row r="35" spans="1:9">
      <c r="B35" s="2">
        <v>74275</v>
      </c>
      <c r="C35" s="2" t="s">
        <v>54</v>
      </c>
      <c r="D35" s="3">
        <v>-0.15</v>
      </c>
      <c r="E35" s="3">
        <v>0.49</v>
      </c>
      <c r="F35" s="2" t="s">
        <v>171</v>
      </c>
    </row>
    <row r="36" spans="1:9">
      <c r="B36" s="2">
        <v>75055</v>
      </c>
      <c r="C36" s="2" t="s">
        <v>54</v>
      </c>
      <c r="D36" s="3">
        <v>-0.56000000000000005</v>
      </c>
      <c r="E36" s="3">
        <v>0.49</v>
      </c>
      <c r="F36" s="2" t="s">
        <v>171</v>
      </c>
    </row>
    <row r="37" spans="1:9">
      <c r="B37" s="2">
        <v>15386</v>
      </c>
      <c r="C37" s="2" t="s">
        <v>55</v>
      </c>
      <c r="D37" s="3">
        <v>-0.33</v>
      </c>
      <c r="E37" s="3">
        <v>0.49</v>
      </c>
      <c r="F37" s="2" t="s">
        <v>171</v>
      </c>
    </row>
    <row r="38" spans="1:9">
      <c r="B38" s="2">
        <v>12040</v>
      </c>
      <c r="C38" s="2" t="s">
        <v>56</v>
      </c>
      <c r="D38" s="3">
        <v>-0.06</v>
      </c>
      <c r="E38" s="3">
        <v>0.49</v>
      </c>
      <c r="F38" s="2" t="s">
        <v>171</v>
      </c>
    </row>
    <row r="39" spans="1:9">
      <c r="B39" s="2">
        <v>12052</v>
      </c>
      <c r="C39" s="2" t="s">
        <v>56</v>
      </c>
      <c r="D39" s="3">
        <v>-0.27</v>
      </c>
      <c r="E39" s="3">
        <v>0.49</v>
      </c>
      <c r="F39" s="2" t="s">
        <v>171</v>
      </c>
    </row>
    <row r="40" spans="1:9">
      <c r="B40" s="2">
        <v>12064</v>
      </c>
      <c r="C40" s="2" t="s">
        <v>56</v>
      </c>
      <c r="D40" s="3">
        <v>-0.22</v>
      </c>
      <c r="E40" s="3">
        <v>0.49</v>
      </c>
      <c r="F40" s="2" t="s">
        <v>171</v>
      </c>
    </row>
    <row r="41" spans="1:9">
      <c r="B41" s="2">
        <v>14053</v>
      </c>
      <c r="C41" s="2" t="s">
        <v>56</v>
      </c>
      <c r="D41" s="3">
        <v>-0.4</v>
      </c>
      <c r="E41" s="3">
        <v>0.49</v>
      </c>
      <c r="F41" s="2" t="s">
        <v>171</v>
      </c>
    </row>
    <row r="42" spans="1:9">
      <c r="B42" s="2">
        <v>15016</v>
      </c>
      <c r="C42" s="2" t="s">
        <v>56</v>
      </c>
      <c r="D42" s="3">
        <v>0</v>
      </c>
      <c r="E42" s="3">
        <v>0.49</v>
      </c>
      <c r="F42" s="2" t="s">
        <v>171</v>
      </c>
    </row>
    <row r="43" spans="1:9">
      <c r="B43" s="2">
        <v>15555</v>
      </c>
      <c r="C43" s="2" t="s">
        <v>56</v>
      </c>
      <c r="D43" s="3">
        <v>-0.47</v>
      </c>
      <c r="E43" s="3">
        <v>0.49</v>
      </c>
      <c r="F43" s="2" t="s">
        <v>171</v>
      </c>
    </row>
    <row r="44" spans="1:9">
      <c r="B44" s="4" t="s">
        <v>0</v>
      </c>
      <c r="D44" s="3">
        <v>-0.26</v>
      </c>
      <c r="E44" s="3">
        <v>0.1</v>
      </c>
    </row>
    <row r="45" spans="1:9">
      <c r="B45" s="4" t="s">
        <v>83</v>
      </c>
      <c r="D45" s="3">
        <f>AVERAGE(D44,D31)</f>
        <v>-0.19732951914949398</v>
      </c>
      <c r="E45" s="3">
        <f>2*STDEV(D44,D31)/SQRT(COUNT(D44,D31))</f>
        <v>0.12534096170101192</v>
      </c>
      <c r="G45" s="2">
        <v>0.93</v>
      </c>
      <c r="H45" s="2">
        <v>0.05</v>
      </c>
      <c r="I45" s="2" t="s">
        <v>171</v>
      </c>
    </row>
    <row r="46" spans="1:9" ht="7.5" customHeight="1"/>
    <row r="47" spans="1:9">
      <c r="A47" s="2" t="s">
        <v>82</v>
      </c>
      <c r="B47" s="4"/>
      <c r="D47" s="37" t="s">
        <v>145</v>
      </c>
      <c r="E47" s="3"/>
      <c r="G47" s="2">
        <v>0.94</v>
      </c>
      <c r="H47" s="2">
        <v>0.05</v>
      </c>
    </row>
    <row r="48" spans="1:9">
      <c r="B48" s="4"/>
      <c r="D48" s="3"/>
      <c r="E48" s="3"/>
    </row>
    <row r="49" spans="1:9">
      <c r="A49" s="2" t="s">
        <v>6</v>
      </c>
      <c r="B49" s="2" t="s">
        <v>7</v>
      </c>
      <c r="C49" s="2" t="s">
        <v>8</v>
      </c>
      <c r="D49" s="3">
        <v>-0.71071934069928644</v>
      </c>
      <c r="E49" s="2">
        <v>0.86</v>
      </c>
      <c r="F49" s="2" t="s">
        <v>169</v>
      </c>
      <c r="G49" s="2">
        <v>0.97</v>
      </c>
      <c r="H49" s="2">
        <v>0.05</v>
      </c>
      <c r="I49" s="2" t="s">
        <v>178</v>
      </c>
    </row>
    <row r="50" spans="1:9">
      <c r="B50" s="2" t="s">
        <v>9</v>
      </c>
      <c r="C50" s="2" t="s">
        <v>8</v>
      </c>
      <c r="D50" s="3">
        <v>-4.0719340699286399E-2</v>
      </c>
      <c r="E50" s="2">
        <v>0.65</v>
      </c>
      <c r="F50" s="2" t="s">
        <v>169</v>
      </c>
    </row>
    <row r="51" spans="1:9">
      <c r="B51" s="2" t="s">
        <v>10</v>
      </c>
      <c r="C51" s="2" t="s">
        <v>11</v>
      </c>
      <c r="D51" s="3">
        <v>-0.35071934069928634</v>
      </c>
      <c r="E51" s="2">
        <v>0.36</v>
      </c>
      <c r="F51" s="2" t="s">
        <v>169</v>
      </c>
      <c r="G51" s="2">
        <v>0.93</v>
      </c>
      <c r="H51" s="2">
        <v>0.05</v>
      </c>
      <c r="I51" s="2" t="s">
        <v>178</v>
      </c>
    </row>
    <row r="52" spans="1:9">
      <c r="B52" s="2" t="s">
        <v>12</v>
      </c>
      <c r="C52" s="2" t="s">
        <v>8</v>
      </c>
      <c r="D52" s="3">
        <v>-1.0407193406992863</v>
      </c>
      <c r="E52" s="2">
        <v>0.41</v>
      </c>
      <c r="F52" s="2" t="s">
        <v>169</v>
      </c>
      <c r="G52" s="2">
        <v>0.95</v>
      </c>
      <c r="H52" s="2">
        <v>0.03</v>
      </c>
      <c r="I52" s="2" t="s">
        <v>180</v>
      </c>
    </row>
    <row r="53" spans="1:9">
      <c r="B53" s="2" t="s">
        <v>7</v>
      </c>
      <c r="C53" s="2" t="s">
        <v>8</v>
      </c>
      <c r="D53" s="3">
        <v>-0.11</v>
      </c>
      <c r="E53" s="2">
        <v>0.83</v>
      </c>
      <c r="F53" s="2" t="s">
        <v>179</v>
      </c>
    </row>
    <row r="54" spans="1:9">
      <c r="B54" s="2" t="s">
        <v>143</v>
      </c>
      <c r="C54" s="2" t="s">
        <v>8</v>
      </c>
      <c r="D54" s="3">
        <v>-0.47</v>
      </c>
      <c r="E54" s="2">
        <v>0.98</v>
      </c>
      <c r="F54" s="2" t="s">
        <v>179</v>
      </c>
      <c r="G54" s="2">
        <v>0.91</v>
      </c>
      <c r="H54" s="2">
        <v>0.06</v>
      </c>
      <c r="I54" s="2" t="s">
        <v>180</v>
      </c>
    </row>
    <row r="55" spans="1:9">
      <c r="B55" s="2" t="s">
        <v>144</v>
      </c>
      <c r="C55" s="2" t="s">
        <v>8</v>
      </c>
      <c r="D55" s="3">
        <v>-0.72</v>
      </c>
      <c r="E55" s="2">
        <v>0.35</v>
      </c>
      <c r="F55" s="2" t="s">
        <v>179</v>
      </c>
      <c r="G55" s="2">
        <v>1.04</v>
      </c>
      <c r="H55" s="2">
        <v>7.0000000000000007E-2</v>
      </c>
      <c r="I55" s="2" t="s">
        <v>180</v>
      </c>
    </row>
    <row r="56" spans="1:9">
      <c r="B56" s="4" t="s">
        <v>0</v>
      </c>
      <c r="D56" s="3">
        <f>AVERAGE(D49:D55)</f>
        <v>-0.49183962325673508</v>
      </c>
      <c r="E56" s="3">
        <f>2*STDEV(D49:D55)/SQRT(COUNT(D49:D55))</f>
        <v>0.27096605708356108</v>
      </c>
      <c r="G56" s="3">
        <v>0.91448929095617881</v>
      </c>
      <c r="H56" s="3">
        <v>4.1544170134626079E-2</v>
      </c>
      <c r="I56" s="2" t="s">
        <v>181</v>
      </c>
    </row>
    <row r="57" spans="1:9">
      <c r="D57" s="13"/>
      <c r="E57" s="13"/>
    </row>
    <row r="58" spans="1:9">
      <c r="A58" s="2" t="s">
        <v>52</v>
      </c>
      <c r="B58" s="2" t="s">
        <v>48</v>
      </c>
      <c r="C58" s="2" t="s">
        <v>49</v>
      </c>
      <c r="D58" s="2">
        <v>-0.5</v>
      </c>
      <c r="E58" s="2">
        <v>0.5</v>
      </c>
      <c r="F58" s="2" t="s">
        <v>182</v>
      </c>
    </row>
    <row r="59" spans="1:9">
      <c r="B59" s="2" t="s">
        <v>48</v>
      </c>
      <c r="C59" s="2" t="s">
        <v>49</v>
      </c>
      <c r="D59" s="3">
        <v>-0.86071934069928635</v>
      </c>
      <c r="E59" s="2">
        <v>0.27</v>
      </c>
      <c r="F59" s="2" t="s">
        <v>169</v>
      </c>
      <c r="G59" s="2">
        <v>0.89</v>
      </c>
      <c r="H59" s="2">
        <v>0.05</v>
      </c>
      <c r="I59" s="2" t="s">
        <v>178</v>
      </c>
    </row>
    <row r="60" spans="1:9">
      <c r="B60" s="2" t="s">
        <v>50</v>
      </c>
      <c r="C60" s="2" t="s">
        <v>51</v>
      </c>
      <c r="D60" s="3">
        <v>-0.68071934069928641</v>
      </c>
      <c r="E60" s="2">
        <v>0.68</v>
      </c>
      <c r="F60" s="2" t="s">
        <v>169</v>
      </c>
      <c r="G60" s="2">
        <v>0.95</v>
      </c>
      <c r="H60" s="2">
        <v>0.05</v>
      </c>
      <c r="I60" s="2" t="s">
        <v>178</v>
      </c>
    </row>
    <row r="61" spans="1:9">
      <c r="B61" s="2" t="s">
        <v>48</v>
      </c>
      <c r="C61" s="2" t="s">
        <v>49</v>
      </c>
      <c r="D61" s="3">
        <v>-0.85</v>
      </c>
      <c r="E61" s="2">
        <v>0.4</v>
      </c>
      <c r="F61" s="2" t="s">
        <v>179</v>
      </c>
    </row>
    <row r="62" spans="1:9">
      <c r="B62" s="2" t="s">
        <v>140</v>
      </c>
      <c r="C62" s="2" t="s">
        <v>49</v>
      </c>
      <c r="D62" s="3">
        <v>-0.66666666666666663</v>
      </c>
      <c r="E62" s="3">
        <v>0.46666666666666684</v>
      </c>
      <c r="F62" s="2" t="s">
        <v>179</v>
      </c>
    </row>
    <row r="63" spans="1:9">
      <c r="B63" s="2" t="s">
        <v>141</v>
      </c>
      <c r="C63" s="2" t="s">
        <v>51</v>
      </c>
      <c r="D63" s="3">
        <v>-1.19</v>
      </c>
      <c r="E63" s="2">
        <v>0.61</v>
      </c>
      <c r="F63" s="2" t="s">
        <v>179</v>
      </c>
    </row>
    <row r="64" spans="1:9">
      <c r="B64" s="2" t="s">
        <v>142</v>
      </c>
      <c r="C64" s="2" t="s">
        <v>51</v>
      </c>
      <c r="D64" s="3">
        <v>-1.92</v>
      </c>
      <c r="E64" s="2">
        <v>0.43</v>
      </c>
      <c r="F64" s="2" t="s">
        <v>179</v>
      </c>
    </row>
    <row r="65" spans="1:9">
      <c r="B65" s="2" t="s">
        <v>135</v>
      </c>
      <c r="C65" s="2" t="s">
        <v>51</v>
      </c>
      <c r="D65" s="3">
        <v>-1.42</v>
      </c>
      <c r="E65" s="2">
        <v>0.83</v>
      </c>
      <c r="F65" s="2" t="s">
        <v>179</v>
      </c>
    </row>
    <row r="66" spans="1:9">
      <c r="B66" s="4" t="s">
        <v>0</v>
      </c>
      <c r="D66" s="3">
        <f>AVERAGE(D58:D65)</f>
        <v>-1.0110131685081549</v>
      </c>
      <c r="E66" s="3">
        <f>2*STDEV(D58:D65)/SQRT(COUNT(D58:D65))</f>
        <v>0.3341171772132322</v>
      </c>
      <c r="G66" s="3">
        <v>0.92025768833956878</v>
      </c>
      <c r="H66" s="3">
        <v>2.9990717324176401E-2</v>
      </c>
      <c r="I66" s="2" t="s">
        <v>181</v>
      </c>
    </row>
    <row r="67" spans="1:9">
      <c r="B67" s="4"/>
      <c r="D67" s="13"/>
      <c r="E67" s="13"/>
    </row>
    <row r="68" spans="1:9">
      <c r="A68" s="2" t="s">
        <v>25</v>
      </c>
      <c r="B68" s="2" t="s">
        <v>24</v>
      </c>
      <c r="C68" s="2" t="s">
        <v>25</v>
      </c>
      <c r="D68" s="3">
        <v>-0.84071934069928633</v>
      </c>
      <c r="E68" s="2">
        <v>1.28</v>
      </c>
      <c r="F68" s="2" t="s">
        <v>169</v>
      </c>
      <c r="G68" s="2">
        <v>1.01</v>
      </c>
      <c r="H68" s="2">
        <v>7.0000000000000007E-2</v>
      </c>
      <c r="I68" s="2" t="s">
        <v>178</v>
      </c>
    </row>
    <row r="69" spans="1:9">
      <c r="B69" s="4" t="s">
        <v>0</v>
      </c>
      <c r="D69" s="3">
        <v>-0.84071934069928633</v>
      </c>
      <c r="E69" s="2">
        <v>1.28</v>
      </c>
      <c r="G69" s="3">
        <v>0.95833333333333337</v>
      </c>
      <c r="H69" s="3">
        <v>6.1191865835619426E-2</v>
      </c>
      <c r="I69" s="2" t="s">
        <v>181</v>
      </c>
    </row>
    <row r="70" spans="1:9">
      <c r="B70" s="4"/>
      <c r="D70" s="3"/>
      <c r="G70" s="3"/>
      <c r="H70" s="3"/>
    </row>
    <row r="71" spans="1:9">
      <c r="A71" s="2" t="s">
        <v>46</v>
      </c>
      <c r="B71" s="2" t="s">
        <v>45</v>
      </c>
      <c r="C71" s="2" t="s">
        <v>46</v>
      </c>
      <c r="D71" s="2">
        <v>-1</v>
      </c>
      <c r="E71" s="2">
        <v>0.25</v>
      </c>
      <c r="F71" s="2" t="s">
        <v>183</v>
      </c>
      <c r="G71" s="3">
        <v>0.86101004570322115</v>
      </c>
      <c r="H71" s="3">
        <v>4.0999180016132446E-2</v>
      </c>
      <c r="I71" s="2" t="s">
        <v>184</v>
      </c>
    </row>
    <row r="72" spans="1:9">
      <c r="B72" s="2" t="s">
        <v>47</v>
      </c>
      <c r="C72" s="2" t="s">
        <v>46</v>
      </c>
      <c r="D72" s="3">
        <v>-1.1107193406992864</v>
      </c>
      <c r="E72" s="2">
        <v>0.44</v>
      </c>
      <c r="F72" s="2" t="s">
        <v>169</v>
      </c>
      <c r="G72" s="2">
        <v>0.88</v>
      </c>
      <c r="H72" s="2">
        <v>0.05</v>
      </c>
      <c r="I72" s="2" t="s">
        <v>178</v>
      </c>
    </row>
    <row r="73" spans="1:9">
      <c r="B73" s="2" t="s">
        <v>47</v>
      </c>
      <c r="C73" s="2" t="s">
        <v>46</v>
      </c>
      <c r="D73" s="3">
        <v>-0.13</v>
      </c>
      <c r="E73" s="2">
        <v>0.2</v>
      </c>
      <c r="F73" s="2" t="s">
        <v>179</v>
      </c>
    </row>
    <row r="74" spans="1:9">
      <c r="B74" s="2" t="s">
        <v>133</v>
      </c>
      <c r="C74" s="2" t="s">
        <v>46</v>
      </c>
      <c r="D74" s="3">
        <v>-0.43</v>
      </c>
      <c r="E74" s="2">
        <v>0.74</v>
      </c>
      <c r="F74" s="2" t="s">
        <v>179</v>
      </c>
    </row>
    <row r="75" spans="1:9">
      <c r="B75" s="4" t="s">
        <v>0</v>
      </c>
      <c r="D75" s="3">
        <f>AVERAGE(D71:D74)</f>
        <v>-0.66767983517482155</v>
      </c>
      <c r="E75" s="3">
        <f>2*STDEV(D71:D74)/SQRT(COUNT(D71:D74))</f>
        <v>0.46630176374216076</v>
      </c>
      <c r="G75" s="3">
        <v>0.95576732519412733</v>
      </c>
      <c r="H75" s="3">
        <v>0.1139238261505334</v>
      </c>
      <c r="I75" s="2" t="s">
        <v>181</v>
      </c>
    </row>
    <row r="76" spans="1:9">
      <c r="B76" s="4"/>
      <c r="D76" s="3"/>
      <c r="E76" s="3"/>
    </row>
    <row r="77" spans="1:9">
      <c r="A77" s="2" t="s">
        <v>134</v>
      </c>
      <c r="B77" s="2" t="s">
        <v>136</v>
      </c>
      <c r="C77" s="2" t="s">
        <v>134</v>
      </c>
      <c r="D77" s="2">
        <v>-1.02</v>
      </c>
      <c r="E77" s="2">
        <v>0.91</v>
      </c>
      <c r="F77" s="2" t="s">
        <v>179</v>
      </c>
    </row>
    <row r="78" spans="1:9">
      <c r="B78" s="2" t="s">
        <v>137</v>
      </c>
      <c r="C78" s="2" t="s">
        <v>134</v>
      </c>
      <c r="D78" s="2">
        <v>-0.73</v>
      </c>
      <c r="E78" s="2">
        <v>0.34</v>
      </c>
      <c r="F78" s="2" t="s">
        <v>179</v>
      </c>
    </row>
    <row r="79" spans="1:9">
      <c r="B79" s="2" t="s">
        <v>138</v>
      </c>
      <c r="C79" s="2" t="s">
        <v>134</v>
      </c>
      <c r="D79" s="2">
        <v>-0.78</v>
      </c>
      <c r="E79" s="2">
        <v>0.56000000000000005</v>
      </c>
      <c r="F79" s="2" t="s">
        <v>179</v>
      </c>
    </row>
    <row r="80" spans="1:9">
      <c r="B80" s="2" t="s">
        <v>139</v>
      </c>
      <c r="C80" s="2" t="s">
        <v>134</v>
      </c>
      <c r="D80" s="2">
        <v>-0.43</v>
      </c>
      <c r="E80" s="2">
        <v>0.3</v>
      </c>
      <c r="F80" s="2" t="s">
        <v>179</v>
      </c>
    </row>
    <row r="81" spans="1:40">
      <c r="B81" s="4" t="s">
        <v>0</v>
      </c>
      <c r="D81" s="3">
        <f>AVERAGE(D77:D80)</f>
        <v>-0.7400000000000001</v>
      </c>
      <c r="E81" s="3">
        <f>2*STDEV(D77:D80)/SQRT(COUNT(D77:D80))</f>
        <v>0.24234960972391328</v>
      </c>
      <c r="G81" s="3">
        <v>1.1788542661674906</v>
      </c>
      <c r="H81" s="3">
        <v>6.1527684356876826E-2</v>
      </c>
      <c r="I81" s="2" t="s">
        <v>184</v>
      </c>
    </row>
    <row r="83" spans="1:40">
      <c r="A83" s="2" t="s">
        <v>77</v>
      </c>
      <c r="B83" s="2" t="s">
        <v>29</v>
      </c>
      <c r="C83" s="2" t="s">
        <v>78</v>
      </c>
      <c r="D83" s="3">
        <v>-0.5407193406992864</v>
      </c>
      <c r="E83" s="2">
        <v>1.33</v>
      </c>
      <c r="F83" s="2" t="s">
        <v>169</v>
      </c>
      <c r="G83" s="2">
        <v>1.25</v>
      </c>
      <c r="H83" s="2">
        <v>0.05</v>
      </c>
      <c r="I83" s="2" t="s">
        <v>178</v>
      </c>
    </row>
    <row r="84" spans="1:40">
      <c r="B84" s="2" t="s">
        <v>29</v>
      </c>
      <c r="C84" s="2" t="s">
        <v>78</v>
      </c>
      <c r="D84" s="2">
        <v>0.6</v>
      </c>
      <c r="E84" s="2">
        <v>0.5</v>
      </c>
      <c r="F84" s="2" t="s">
        <v>182</v>
      </c>
      <c r="G84" s="2">
        <v>1.02</v>
      </c>
      <c r="H84" s="2">
        <v>0.06</v>
      </c>
      <c r="I84" s="2" t="s">
        <v>182</v>
      </c>
    </row>
    <row r="85" spans="1:40">
      <c r="B85" s="4" t="s">
        <v>0</v>
      </c>
      <c r="D85" s="3">
        <f>AVERAGE(D83:D84)</f>
        <v>2.9640329650356789E-2</v>
      </c>
      <c r="E85" s="3">
        <f>2*STDEV(D83:D84)/SQRT(COUNT(D83:D84))</f>
        <v>1.1407193406992864</v>
      </c>
      <c r="G85" s="3">
        <v>1.0686666666666664</v>
      </c>
      <c r="H85" s="3">
        <v>8.2850793407511017E-2</v>
      </c>
      <c r="I85" s="2" t="s">
        <v>181</v>
      </c>
    </row>
    <row r="87" spans="1:40">
      <c r="A87" s="2" t="s">
        <v>61</v>
      </c>
      <c r="B87" s="2" t="s">
        <v>30</v>
      </c>
      <c r="C87" s="2" t="s">
        <v>62</v>
      </c>
      <c r="D87" s="3">
        <v>0.80928065930071358</v>
      </c>
      <c r="E87" s="2">
        <v>0.44</v>
      </c>
      <c r="F87" s="2" t="s">
        <v>169</v>
      </c>
    </row>
    <row r="88" spans="1:40">
      <c r="B88" s="2" t="s">
        <v>31</v>
      </c>
      <c r="C88" s="2" t="s">
        <v>63</v>
      </c>
      <c r="D88" s="3">
        <v>-0.43071934069928636</v>
      </c>
      <c r="E88" s="2">
        <v>0.95</v>
      </c>
      <c r="F88" s="2" t="s">
        <v>169</v>
      </c>
      <c r="G88" s="2">
        <v>1.02</v>
      </c>
      <c r="H88" s="2">
        <v>0.05</v>
      </c>
      <c r="I88" s="2" t="s">
        <v>178</v>
      </c>
    </row>
    <row r="89" spans="1:40">
      <c r="B89" s="2" t="s">
        <v>32</v>
      </c>
      <c r="C89" s="2" t="s">
        <v>64</v>
      </c>
      <c r="D89" s="3">
        <v>-0.15071934069928639</v>
      </c>
      <c r="E89" s="2">
        <v>0.46</v>
      </c>
      <c r="F89" s="2" t="s">
        <v>169</v>
      </c>
      <c r="G89" s="2">
        <v>0.96</v>
      </c>
      <c r="H89" s="2">
        <v>0.04</v>
      </c>
      <c r="I89" s="2" t="s">
        <v>178</v>
      </c>
    </row>
    <row r="90" spans="1:40">
      <c r="B90" s="2" t="s">
        <v>33</v>
      </c>
      <c r="C90" s="2" t="s">
        <v>65</v>
      </c>
      <c r="D90" s="3">
        <v>-1.4307193406992864</v>
      </c>
      <c r="E90" s="2">
        <v>1.04</v>
      </c>
      <c r="F90" s="2" t="s">
        <v>169</v>
      </c>
      <c r="G90" s="2">
        <v>0.98</v>
      </c>
      <c r="H90" s="2">
        <v>0.03</v>
      </c>
      <c r="I90" s="2" t="s">
        <v>178</v>
      </c>
    </row>
    <row r="91" spans="1:40" ht="16">
      <c r="B91" s="2" t="s">
        <v>34</v>
      </c>
      <c r="C91" s="2" t="s">
        <v>66</v>
      </c>
      <c r="D91" s="2">
        <v>-1.37</v>
      </c>
      <c r="E91" s="2">
        <v>0.3</v>
      </c>
      <c r="F91" s="2" t="s">
        <v>183</v>
      </c>
      <c r="W91"/>
      <c r="X91"/>
      <c r="Y91"/>
      <c r="Z91"/>
      <c r="AA91"/>
      <c r="AB91"/>
      <c r="AC91"/>
      <c r="AD91"/>
      <c r="AE91"/>
      <c r="AF91"/>
      <c r="AG91"/>
      <c r="AM91"/>
    </row>
    <row r="92" spans="1:40" ht="16">
      <c r="B92" s="2" t="s">
        <v>35</v>
      </c>
      <c r="C92" s="2" t="s">
        <v>67</v>
      </c>
      <c r="D92" s="2">
        <v>0.83</v>
      </c>
      <c r="E92" s="2">
        <v>0.34</v>
      </c>
      <c r="F92" s="2" t="s">
        <v>183</v>
      </c>
      <c r="W92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1:40" ht="16">
      <c r="B93" s="2" t="s">
        <v>36</v>
      </c>
      <c r="C93" s="2" t="s">
        <v>65</v>
      </c>
      <c r="D93" s="2">
        <v>-0.75</v>
      </c>
      <c r="E93" s="2">
        <v>0.28999999999999998</v>
      </c>
      <c r="F93" s="2" t="s">
        <v>183</v>
      </c>
      <c r="W93" s="14"/>
      <c r="X93" s="9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9"/>
    </row>
    <row r="94" spans="1:40" ht="16">
      <c r="B94" s="2" t="s">
        <v>37</v>
      </c>
      <c r="C94" s="2" t="s">
        <v>65</v>
      </c>
      <c r="D94" s="2">
        <v>-0.49</v>
      </c>
      <c r="E94" s="2">
        <v>0.31</v>
      </c>
      <c r="F94" s="2" t="s">
        <v>183</v>
      </c>
      <c r="W94" s="16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40" ht="16">
      <c r="B95" s="2" t="s">
        <v>38</v>
      </c>
      <c r="C95" s="2" t="s">
        <v>68</v>
      </c>
      <c r="D95" s="2">
        <v>-0.44</v>
      </c>
      <c r="E95" s="2">
        <v>0.31</v>
      </c>
      <c r="F95" s="2" t="s">
        <v>183</v>
      </c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1:40" ht="16">
      <c r="B96" s="2" t="s">
        <v>39</v>
      </c>
      <c r="C96" s="2" t="s">
        <v>69</v>
      </c>
      <c r="D96" s="2">
        <v>-0.5</v>
      </c>
      <c r="E96" s="2">
        <v>0.27</v>
      </c>
      <c r="F96" s="2" t="s">
        <v>183</v>
      </c>
      <c r="X96"/>
    </row>
    <row r="97" spans="1:40">
      <c r="B97" s="2" t="s">
        <v>40</v>
      </c>
      <c r="C97" s="2" t="s">
        <v>70</v>
      </c>
      <c r="D97" s="2">
        <v>0.04</v>
      </c>
      <c r="E97" s="2">
        <v>0.32</v>
      </c>
      <c r="F97" s="2" t="s">
        <v>183</v>
      </c>
    </row>
    <row r="98" spans="1:40" ht="16">
      <c r="B98" s="2" t="s">
        <v>41</v>
      </c>
      <c r="C98" s="2" t="s">
        <v>65</v>
      </c>
      <c r="D98" s="2">
        <v>0.2</v>
      </c>
      <c r="E98" s="2">
        <v>0.3</v>
      </c>
      <c r="F98" s="2" t="s">
        <v>182</v>
      </c>
      <c r="G98" s="2">
        <v>0.98</v>
      </c>
      <c r="H98" s="2">
        <v>7.0000000000000007E-2</v>
      </c>
      <c r="I98" s="2" t="s">
        <v>182</v>
      </c>
      <c r="W98"/>
      <c r="X98"/>
      <c r="Y98"/>
      <c r="Z98"/>
      <c r="AA98"/>
      <c r="AB98"/>
      <c r="AC98"/>
      <c r="AD98"/>
      <c r="AE98"/>
      <c r="AF98"/>
      <c r="AG98"/>
      <c r="AM98"/>
      <c r="AN98"/>
    </row>
    <row r="99" spans="1:40" ht="16">
      <c r="B99" s="2" t="s">
        <v>42</v>
      </c>
      <c r="C99" s="2" t="s">
        <v>65</v>
      </c>
      <c r="D99" s="2">
        <v>0</v>
      </c>
      <c r="E99" s="2">
        <v>0.6</v>
      </c>
      <c r="F99" s="2" t="s">
        <v>182</v>
      </c>
      <c r="G99" s="2">
        <v>0.83</v>
      </c>
      <c r="H99" s="2">
        <v>0.11</v>
      </c>
      <c r="I99" s="2" t="s">
        <v>182</v>
      </c>
      <c r="W9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1:40" ht="16">
      <c r="B100" s="2" t="s">
        <v>43</v>
      </c>
      <c r="C100" s="2" t="s">
        <v>71</v>
      </c>
      <c r="D100" s="2">
        <v>-0.4</v>
      </c>
      <c r="E100" s="2">
        <v>0.7</v>
      </c>
      <c r="F100" s="2" t="s">
        <v>182</v>
      </c>
      <c r="G100" s="2">
        <v>0.91</v>
      </c>
      <c r="H100" s="2">
        <v>0.03</v>
      </c>
      <c r="I100" s="2" t="s">
        <v>182</v>
      </c>
      <c r="W100" s="14"/>
      <c r="X100" s="9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9"/>
      <c r="AN100" s="9"/>
    </row>
    <row r="101" spans="1:40" ht="16">
      <c r="B101" s="2" t="s">
        <v>44</v>
      </c>
      <c r="C101" s="2" t="s">
        <v>62</v>
      </c>
      <c r="D101" s="2">
        <v>0.7</v>
      </c>
      <c r="E101" s="2">
        <v>0.7</v>
      </c>
      <c r="F101" s="2" t="s">
        <v>182</v>
      </c>
      <c r="G101" s="2">
        <v>0.92</v>
      </c>
      <c r="H101" s="2">
        <v>0.04</v>
      </c>
      <c r="I101" s="2" t="s">
        <v>182</v>
      </c>
      <c r="W101" s="16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9"/>
    </row>
    <row r="102" spans="1:40" ht="16">
      <c r="B102" s="4" t="s">
        <v>0</v>
      </c>
      <c r="D102" s="3">
        <f>AVERAGE(D87:D90,D91:D97,D98:D101)</f>
        <v>-0.22552515751980967</v>
      </c>
      <c r="E102" s="3">
        <f>2*STDEV(D87:D90,D91:D97,D98:D101)/SQRT(COUNT(D87:D90,D91:D97,D98:D101))</f>
        <v>0.35592413684372548</v>
      </c>
      <c r="G102" s="3">
        <v>0.95047352819935316</v>
      </c>
      <c r="H102" s="3">
        <v>3.6275018763163074E-2</v>
      </c>
      <c r="I102" s="2" t="s">
        <v>181</v>
      </c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1:40" ht="16"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1:40" ht="16">
      <c r="A104" s="2" t="s">
        <v>72</v>
      </c>
      <c r="B104" s="2" t="s">
        <v>84</v>
      </c>
      <c r="C104" s="2" t="s">
        <v>73</v>
      </c>
      <c r="D104" s="3">
        <v>-0.47071934069928639</v>
      </c>
      <c r="E104" s="2">
        <v>0.6</v>
      </c>
      <c r="F104" s="2" t="s">
        <v>169</v>
      </c>
      <c r="G104" s="2">
        <v>0.6</v>
      </c>
      <c r="H104" s="2">
        <v>0.04</v>
      </c>
      <c r="I104" s="2" t="s">
        <v>178</v>
      </c>
      <c r="X104" s="3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1:40" ht="16">
      <c r="B105" s="2" t="s">
        <v>85</v>
      </c>
      <c r="C105" s="2" t="s">
        <v>73</v>
      </c>
      <c r="D105" s="3">
        <v>-0.74071934069928635</v>
      </c>
      <c r="E105" s="2">
        <v>0.09</v>
      </c>
      <c r="F105" s="2" t="s">
        <v>169</v>
      </c>
      <c r="G105" s="2">
        <v>0.75</v>
      </c>
      <c r="H105" s="2">
        <v>7.0000000000000007E-2</v>
      </c>
      <c r="I105" s="2" t="s">
        <v>185</v>
      </c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1:40">
      <c r="B106" s="2" t="s">
        <v>5</v>
      </c>
      <c r="C106" s="2" t="s">
        <v>74</v>
      </c>
      <c r="D106" s="3">
        <v>-0.60071934069928634</v>
      </c>
      <c r="E106" s="2">
        <v>0.57999999999999996</v>
      </c>
      <c r="F106" s="2" t="s">
        <v>169</v>
      </c>
      <c r="G106" s="2">
        <v>0.49</v>
      </c>
      <c r="H106" s="2">
        <v>0.05</v>
      </c>
      <c r="I106" s="2" t="s">
        <v>178</v>
      </c>
    </row>
    <row r="107" spans="1:40">
      <c r="B107" s="2" t="s">
        <v>86</v>
      </c>
      <c r="C107" s="2" t="s">
        <v>74</v>
      </c>
      <c r="D107" s="3">
        <v>-6.0719340699286417E-2</v>
      </c>
      <c r="E107" s="2">
        <v>0.42</v>
      </c>
      <c r="F107" s="2" t="s">
        <v>169</v>
      </c>
      <c r="G107" s="2">
        <v>0.33</v>
      </c>
      <c r="H107" s="2">
        <v>0.18</v>
      </c>
      <c r="I107" s="2" t="s">
        <v>185</v>
      </c>
    </row>
    <row r="108" spans="1:40" ht="16">
      <c r="B108" s="2" t="s">
        <v>26</v>
      </c>
      <c r="C108" s="2" t="s">
        <v>73</v>
      </c>
      <c r="D108" s="13">
        <v>-0.4</v>
      </c>
      <c r="E108" s="13">
        <v>0.6</v>
      </c>
      <c r="F108" s="2" t="s">
        <v>182</v>
      </c>
      <c r="G108" s="2">
        <v>0.72</v>
      </c>
      <c r="H108" s="2">
        <v>0.04</v>
      </c>
      <c r="I108" s="2" t="s">
        <v>182</v>
      </c>
      <c r="Y108"/>
      <c r="Z108"/>
      <c r="AA108"/>
      <c r="AB108"/>
      <c r="AC108"/>
      <c r="AD108"/>
      <c r="AE108"/>
      <c r="AF108"/>
      <c r="AG108"/>
      <c r="AH108"/>
      <c r="AI108"/>
      <c r="AM108"/>
    </row>
    <row r="109" spans="1:40" ht="16">
      <c r="B109" s="2" t="s">
        <v>87</v>
      </c>
      <c r="C109" s="2" t="s">
        <v>27</v>
      </c>
      <c r="D109" s="13">
        <v>0.9</v>
      </c>
      <c r="E109" s="13">
        <v>1</v>
      </c>
      <c r="F109" s="2" t="s">
        <v>182</v>
      </c>
      <c r="G109" s="2">
        <v>0.75</v>
      </c>
      <c r="H109" s="2">
        <v>0.08</v>
      </c>
      <c r="I109" s="2" t="s">
        <v>182</v>
      </c>
      <c r="W10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1:40" ht="16">
      <c r="B110" s="2" t="s">
        <v>5</v>
      </c>
      <c r="C110" s="2" t="s">
        <v>74</v>
      </c>
      <c r="D110" s="13">
        <v>-0.5</v>
      </c>
      <c r="E110" s="13">
        <v>0.5</v>
      </c>
      <c r="F110" s="2" t="s">
        <v>182</v>
      </c>
      <c r="G110" s="2">
        <v>0.28000000000000003</v>
      </c>
      <c r="H110" s="2">
        <v>0.05</v>
      </c>
      <c r="I110" s="2" t="s">
        <v>182</v>
      </c>
      <c r="W110" s="14"/>
      <c r="X110" s="9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9"/>
      <c r="AN110" s="9"/>
    </row>
    <row r="111" spans="1:40" ht="30">
      <c r="B111" s="2" t="s">
        <v>146</v>
      </c>
      <c r="C111" s="11" t="s">
        <v>152</v>
      </c>
      <c r="D111" s="3">
        <v>-0.63</v>
      </c>
      <c r="E111" s="3">
        <v>0.25</v>
      </c>
      <c r="F111" s="2" t="s">
        <v>186</v>
      </c>
      <c r="G111" s="2">
        <v>0.57999999999999996</v>
      </c>
      <c r="H111" s="2">
        <v>0.03</v>
      </c>
      <c r="I111" s="2" t="s">
        <v>186</v>
      </c>
      <c r="W111" s="14"/>
      <c r="X111" s="9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9"/>
      <c r="AN111" s="9"/>
    </row>
    <row r="112" spans="1:40" ht="30">
      <c r="B112" s="2" t="s">
        <v>147</v>
      </c>
      <c r="C112" s="11" t="s">
        <v>152</v>
      </c>
      <c r="D112" s="3">
        <v>-0.37</v>
      </c>
      <c r="E112" s="3">
        <v>0.22</v>
      </c>
      <c r="F112" s="2" t="s">
        <v>186</v>
      </c>
      <c r="G112" s="2">
        <v>0.55000000000000004</v>
      </c>
      <c r="H112" s="2">
        <v>0.08</v>
      </c>
      <c r="I112" s="2" t="s">
        <v>186</v>
      </c>
      <c r="W112" s="14"/>
      <c r="X112" s="9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9"/>
      <c r="AN112" s="9"/>
    </row>
    <row r="113" spans="1:40" ht="16">
      <c r="B113" s="2" t="s">
        <v>26</v>
      </c>
      <c r="C113" s="2" t="s">
        <v>153</v>
      </c>
      <c r="D113" s="3">
        <v>0.38999999999999996</v>
      </c>
      <c r="E113" s="3">
        <v>0.46</v>
      </c>
      <c r="F113" s="2" t="s">
        <v>186</v>
      </c>
      <c r="G113" s="2">
        <v>0.67</v>
      </c>
      <c r="H113" s="2">
        <v>7.0000000000000007E-2</v>
      </c>
      <c r="I113" s="2" t="s">
        <v>186</v>
      </c>
      <c r="W113" s="14"/>
      <c r="X113" s="9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9"/>
      <c r="AN113" s="9"/>
    </row>
    <row r="114" spans="1:40" ht="16">
      <c r="B114" s="2" t="s">
        <v>5</v>
      </c>
      <c r="C114" s="2" t="s">
        <v>154</v>
      </c>
      <c r="D114" s="3">
        <v>1.01</v>
      </c>
      <c r="E114" s="3">
        <v>0.79</v>
      </c>
      <c r="F114" s="2" t="s">
        <v>186</v>
      </c>
      <c r="G114" s="2">
        <v>0.39</v>
      </c>
      <c r="H114" s="2">
        <v>0.05</v>
      </c>
      <c r="I114" s="2" t="s">
        <v>186</v>
      </c>
      <c r="W114" s="14"/>
      <c r="X114" s="9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9"/>
      <c r="AN114" s="9"/>
    </row>
    <row r="115" spans="1:40" ht="16">
      <c r="B115" s="2" t="s">
        <v>148</v>
      </c>
      <c r="C115" s="2" t="s">
        <v>155</v>
      </c>
      <c r="D115" s="3">
        <v>0.10000000000000003</v>
      </c>
      <c r="E115" s="3">
        <v>0.34</v>
      </c>
      <c r="F115" s="2" t="s">
        <v>186</v>
      </c>
      <c r="G115" s="2">
        <v>0.42</v>
      </c>
      <c r="H115" s="2">
        <v>0.06</v>
      </c>
      <c r="I115" s="2" t="s">
        <v>186</v>
      </c>
      <c r="W115" s="14"/>
      <c r="X115" s="9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9"/>
      <c r="AN115" s="9"/>
    </row>
    <row r="116" spans="1:40" ht="16">
      <c r="B116" s="2" t="s">
        <v>149</v>
      </c>
      <c r="C116" s="2" t="s">
        <v>156</v>
      </c>
      <c r="D116" s="3">
        <v>-0.21000000000000002</v>
      </c>
      <c r="E116" s="3">
        <v>0.37</v>
      </c>
      <c r="F116" s="2" t="s">
        <v>186</v>
      </c>
      <c r="G116" s="2">
        <v>0.45</v>
      </c>
      <c r="H116" s="2">
        <v>0.06</v>
      </c>
      <c r="I116" s="2" t="s">
        <v>186</v>
      </c>
      <c r="W116" s="14"/>
      <c r="X116" s="9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9"/>
      <c r="AN116" s="9"/>
    </row>
    <row r="117" spans="1:40" ht="16">
      <c r="B117" s="2" t="s">
        <v>150</v>
      </c>
      <c r="C117" s="2" t="s">
        <v>156</v>
      </c>
      <c r="D117" s="3">
        <v>-0.13</v>
      </c>
      <c r="E117" s="3">
        <v>0.26</v>
      </c>
      <c r="F117" s="2" t="s">
        <v>186</v>
      </c>
      <c r="G117" s="2">
        <v>0.48</v>
      </c>
      <c r="H117" s="2">
        <v>0.03</v>
      </c>
      <c r="I117" s="2" t="s">
        <v>186</v>
      </c>
      <c r="W117" s="14"/>
      <c r="X117" s="9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9"/>
      <c r="AN117" s="9"/>
    </row>
    <row r="118" spans="1:40" ht="16">
      <c r="B118" s="2" t="s">
        <v>151</v>
      </c>
      <c r="C118" s="2" t="s">
        <v>155</v>
      </c>
      <c r="D118" s="3">
        <v>-2.0000000000000018E-2</v>
      </c>
      <c r="E118" s="3">
        <v>0.4</v>
      </c>
      <c r="F118" s="2" t="s">
        <v>186</v>
      </c>
      <c r="G118" s="2">
        <v>0.48</v>
      </c>
      <c r="H118" s="2">
        <v>0.04</v>
      </c>
      <c r="I118" s="2" t="s">
        <v>186</v>
      </c>
      <c r="W118" s="14"/>
      <c r="X118" s="9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9"/>
      <c r="AN118" s="9"/>
    </row>
    <row r="119" spans="1:40" ht="16">
      <c r="B119" s="4" t="s">
        <v>0</v>
      </c>
      <c r="D119" s="3">
        <f>AVERAGE(D104:D118)</f>
        <v>-0.1155251575198097</v>
      </c>
      <c r="E119" s="3">
        <f>2*STDEV(D104:D118)/SQRT(COUNT(D104:D118))</f>
        <v>0.27366999500510147</v>
      </c>
      <c r="W119" s="16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9"/>
    </row>
    <row r="120" spans="1:40" ht="16"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1:40">
      <c r="A121" s="2" t="s">
        <v>79</v>
      </c>
      <c r="B121" s="2" t="s">
        <v>88</v>
      </c>
      <c r="C121" s="2" t="s">
        <v>89</v>
      </c>
      <c r="D121" s="2">
        <v>0.8</v>
      </c>
      <c r="E121" s="2">
        <v>0.6</v>
      </c>
      <c r="F121" s="2" t="s">
        <v>187</v>
      </c>
      <c r="G121" s="2">
        <v>-1.1299999999999999</v>
      </c>
      <c r="H121" s="2">
        <v>0.06</v>
      </c>
      <c r="I121" s="2" t="s">
        <v>187</v>
      </c>
    </row>
    <row r="122" spans="1:40">
      <c r="B122" s="2" t="s">
        <v>90</v>
      </c>
      <c r="C122" s="2" t="s">
        <v>89</v>
      </c>
      <c r="D122" s="2">
        <v>-0.1</v>
      </c>
      <c r="E122" s="2">
        <v>0.3</v>
      </c>
      <c r="F122" s="2" t="s">
        <v>187</v>
      </c>
      <c r="G122" s="2">
        <v>0.35</v>
      </c>
      <c r="H122" s="2">
        <v>0.02</v>
      </c>
      <c r="I122" s="2" t="s">
        <v>187</v>
      </c>
    </row>
    <row r="123" spans="1:40">
      <c r="B123" s="4" t="s">
        <v>0</v>
      </c>
      <c r="D123" s="2">
        <f>AVERAGE(D121:D122)</f>
        <v>0.35000000000000003</v>
      </c>
      <c r="E123" s="3">
        <f>2*STDEV(D121:D122)/SQRT(COUNT(D121:D122))</f>
        <v>0.9</v>
      </c>
      <c r="G123" s="2">
        <f>AVERAGE(G121:G122)</f>
        <v>-0.38999999999999996</v>
      </c>
      <c r="H123" s="2">
        <f>2*STDEV(G121:G122)/SQRT(COUNT(G121:G122))</f>
        <v>1.4799999999999998</v>
      </c>
    </row>
    <row r="124" spans="1:40" ht="8.25" customHeight="1">
      <c r="W124"/>
      <c r="X124"/>
      <c r="Y124"/>
      <c r="Z124"/>
      <c r="AA124"/>
      <c r="AB124"/>
      <c r="AC124"/>
      <c r="AD124"/>
      <c r="AE124"/>
      <c r="AF124"/>
      <c r="AG124"/>
      <c r="AM124"/>
      <c r="AN124"/>
    </row>
    <row r="125" spans="1:40" ht="16">
      <c r="B125" s="2" t="s">
        <v>91</v>
      </c>
      <c r="C125" s="2" t="s">
        <v>92</v>
      </c>
      <c r="D125" s="2">
        <v>0</v>
      </c>
      <c r="E125" s="2">
        <v>0.5</v>
      </c>
      <c r="F125" s="2" t="s">
        <v>187</v>
      </c>
      <c r="G125" s="2">
        <v>-3.8</v>
      </c>
      <c r="H125" s="2">
        <v>0.12</v>
      </c>
      <c r="I125" s="2" t="s">
        <v>187</v>
      </c>
      <c r="W125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1:40" ht="16">
      <c r="B126" s="2" t="s">
        <v>93</v>
      </c>
      <c r="C126" s="2" t="s">
        <v>92</v>
      </c>
      <c r="D126" s="2">
        <v>0.4</v>
      </c>
      <c r="E126" s="2">
        <v>0.8</v>
      </c>
      <c r="F126" s="2" t="s">
        <v>187</v>
      </c>
      <c r="G126" s="2">
        <v>-1.71</v>
      </c>
      <c r="H126" s="2">
        <v>0.03</v>
      </c>
      <c r="I126" s="2" t="s">
        <v>187</v>
      </c>
      <c r="W126" s="14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9"/>
    </row>
    <row r="127" spans="1:40" ht="16">
      <c r="B127" s="2" t="s">
        <v>94</v>
      </c>
      <c r="C127" s="2" t="s">
        <v>95</v>
      </c>
      <c r="D127" s="3">
        <v>0.7</v>
      </c>
      <c r="E127" s="3">
        <v>1.1000000000000001</v>
      </c>
      <c r="F127" s="2" t="s">
        <v>187</v>
      </c>
      <c r="G127" s="2">
        <v>-3.45</v>
      </c>
      <c r="H127" s="2">
        <v>0.08</v>
      </c>
      <c r="I127" s="2" t="s">
        <v>187</v>
      </c>
      <c r="W127" s="16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1:40">
      <c r="B128" s="2" t="s">
        <v>96</v>
      </c>
      <c r="C128" s="2" t="s">
        <v>95</v>
      </c>
      <c r="D128" s="2">
        <v>-0.9</v>
      </c>
      <c r="E128" s="2">
        <v>0.5</v>
      </c>
      <c r="F128" s="2" t="s">
        <v>187</v>
      </c>
      <c r="G128" s="2">
        <v>-5.6</v>
      </c>
      <c r="H128" s="2">
        <v>0.05</v>
      </c>
      <c r="I128" s="2" t="s">
        <v>187</v>
      </c>
    </row>
    <row r="129" spans="1:40">
      <c r="B129" s="2" t="s">
        <v>97</v>
      </c>
      <c r="C129" s="2" t="s">
        <v>95</v>
      </c>
      <c r="D129" s="2">
        <v>2</v>
      </c>
      <c r="E129" s="2">
        <v>7</v>
      </c>
      <c r="F129" s="2" t="s">
        <v>188</v>
      </c>
      <c r="G129" s="2">
        <v>-5.32</v>
      </c>
      <c r="H129" s="2">
        <v>7.0000000000000007E-2</v>
      </c>
      <c r="I129" s="2" t="s">
        <v>188</v>
      </c>
    </row>
    <row r="130" spans="1:40" ht="16">
      <c r="B130" s="4" t="s">
        <v>0</v>
      </c>
      <c r="D130" s="2">
        <f>AVERAGE(D125:D129)</f>
        <v>0.44000000000000006</v>
      </c>
      <c r="E130" s="3">
        <f>2*STDEV(D125:D129)/SQRT(COUNT(D125:D129))</f>
        <v>0.94783964888582295</v>
      </c>
      <c r="G130" s="3">
        <f>AVERAGE(G125:G129)</f>
        <v>-3.9760000000000004</v>
      </c>
      <c r="H130" s="3">
        <f>2*STDEV(G125:G129)/SQRT(COUNT(G125:G129))</f>
        <v>1.4061379733155617</v>
      </c>
      <c r="W130"/>
      <c r="X130"/>
      <c r="Y130"/>
      <c r="Z130"/>
      <c r="AA130"/>
      <c r="AB130"/>
      <c r="AC130"/>
      <c r="AD130"/>
      <c r="AE130"/>
      <c r="AF130"/>
      <c r="AG130"/>
      <c r="AM130"/>
      <c r="AN130"/>
    </row>
    <row r="131" spans="1:40" ht="7.5" customHeight="1">
      <c r="B131" s="4"/>
      <c r="D131" s="3"/>
      <c r="E131" s="3"/>
      <c r="G131" s="3"/>
      <c r="H131" s="3"/>
      <c r="W131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1:40" ht="16">
      <c r="B132" s="2" t="s">
        <v>5</v>
      </c>
      <c r="D132" s="3">
        <v>1.0492806593007136</v>
      </c>
      <c r="E132" s="2">
        <v>0.35</v>
      </c>
      <c r="F132" s="2" t="s">
        <v>169</v>
      </c>
      <c r="W132" s="14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9"/>
      <c r="AN132" s="9"/>
    </row>
    <row r="133" spans="1:40" ht="16">
      <c r="B133" s="2" t="s">
        <v>28</v>
      </c>
      <c r="D133" s="3">
        <v>0.46928065930071372</v>
      </c>
      <c r="E133" s="2">
        <v>0.49</v>
      </c>
      <c r="F133" s="2" t="s">
        <v>169</v>
      </c>
      <c r="W133" s="16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9"/>
    </row>
    <row r="134" spans="1:40">
      <c r="A134" s="6"/>
      <c r="B134" s="17" t="s">
        <v>83</v>
      </c>
      <c r="C134" s="6"/>
      <c r="D134" s="7">
        <f>AVERAGE(D121:D122,D125:D129,D132:D133)</f>
        <v>0.49095125762238084</v>
      </c>
      <c r="E134" s="7">
        <f>2*STDEV(D121:D122,D125:D129,D132:D133)/3</f>
        <v>0.54067427054493089</v>
      </c>
      <c r="F134" s="6"/>
      <c r="G134" s="7">
        <f>AVERAGE(G121:G122,G125:G129,G132:G133)</f>
        <v>-2.9514285714285715</v>
      </c>
      <c r="H134" s="7">
        <f>2*STDEV(G121:G122,G125:G129,G132:G133)/SQRT(COUNT(G121:G122,G125:G129,G132:G133))</f>
        <v>1.6719502645338555</v>
      </c>
      <c r="I134" s="6"/>
    </row>
    <row r="135" spans="1:40">
      <c r="B135" s="4"/>
      <c r="D135" s="3"/>
      <c r="E135" s="3"/>
      <c r="G135" s="3"/>
      <c r="H135" s="3"/>
    </row>
    <row r="136" spans="1:40">
      <c r="B136" s="4"/>
      <c r="D136" s="3"/>
      <c r="E136" s="3"/>
      <c r="G136" s="3"/>
      <c r="H136" s="3"/>
    </row>
    <row r="137" spans="1:40">
      <c r="A137" s="39" t="s">
        <v>189</v>
      </c>
      <c r="B137" s="4"/>
      <c r="D137" s="3"/>
      <c r="E137" s="3"/>
      <c r="G137" s="3"/>
      <c r="H137" s="3"/>
    </row>
    <row r="138" spans="1:40" ht="16">
      <c r="A138" s="38" t="s">
        <v>167</v>
      </c>
      <c r="B138" s="4"/>
      <c r="D138" s="3"/>
      <c r="E138" s="3"/>
      <c r="G138" s="3"/>
      <c r="H138" s="3"/>
      <c r="W138"/>
      <c r="X138"/>
      <c r="Y138"/>
      <c r="Z138"/>
      <c r="AA138"/>
      <c r="AB138"/>
      <c r="AC138"/>
      <c r="AD138"/>
      <c r="AE138"/>
      <c r="AF138"/>
      <c r="AG138"/>
      <c r="AM138"/>
      <c r="AN138"/>
    </row>
    <row r="139" spans="1:40" ht="16">
      <c r="A139" s="38" t="s">
        <v>159</v>
      </c>
      <c r="B139" s="8"/>
      <c r="D139" s="3"/>
      <c r="E139" s="3"/>
      <c r="W13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1:40">
      <c r="B140" s="12"/>
    </row>
    <row r="141" spans="1:40">
      <c r="B141" s="8"/>
    </row>
    <row r="142" spans="1:40" ht="16">
      <c r="B142" s="12"/>
      <c r="W142" s="16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9"/>
    </row>
    <row r="143" spans="1:40" ht="16">
      <c r="B143" s="8"/>
      <c r="W143" s="16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9"/>
    </row>
    <row r="144" spans="1:40">
      <c r="B144" s="8"/>
    </row>
    <row r="145" spans="2:40">
      <c r="B145" s="8"/>
    </row>
    <row r="146" spans="2:40">
      <c r="B146" s="8"/>
    </row>
    <row r="147" spans="2:40" ht="16">
      <c r="B147" s="8"/>
      <c r="W147" s="14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9"/>
      <c r="AN147" s="9"/>
    </row>
    <row r="148" spans="2:40">
      <c r="B148" s="12"/>
    </row>
    <row r="149" spans="2:40">
      <c r="B149" s="8"/>
    </row>
    <row r="150" spans="2:40">
      <c r="B150" s="8"/>
    </row>
    <row r="151" spans="2:40">
      <c r="B151" s="8"/>
    </row>
    <row r="152" spans="2:40" ht="16">
      <c r="B152" s="12"/>
      <c r="W152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2:40" ht="16">
      <c r="B153" s="12"/>
      <c r="W153"/>
      <c r="X153"/>
      <c r="Y153"/>
      <c r="Z153"/>
      <c r="AA153"/>
      <c r="AB153"/>
      <c r="AC153"/>
      <c r="AD153"/>
      <c r="AE153"/>
      <c r="AF153"/>
      <c r="AG153"/>
      <c r="AM153"/>
      <c r="AN153"/>
    </row>
    <row r="154" spans="2:40">
      <c r="B154" s="8"/>
    </row>
    <row r="155" spans="2:40">
      <c r="B155" s="8"/>
    </row>
    <row r="156" spans="2:40">
      <c r="B156" s="8"/>
    </row>
    <row r="157" spans="2:40">
      <c r="B157" s="12"/>
    </row>
    <row r="158" spans="2:40">
      <c r="B158" s="8"/>
    </row>
    <row r="159" spans="2:40">
      <c r="B159" s="8"/>
    </row>
    <row r="161" spans="2:2">
      <c r="B161" s="8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6DF3F-95EE-42F4-9F50-39769C139AFB}">
  <sheetPr>
    <pageSetUpPr fitToPage="1"/>
  </sheetPr>
  <dimension ref="A7:IU46"/>
  <sheetViews>
    <sheetView zoomScaleNormal="100" workbookViewId="0"/>
  </sheetViews>
  <sheetFormatPr baseColWidth="10" defaultColWidth="5.6640625" defaultRowHeight="16"/>
  <cols>
    <col min="1" max="1" width="25" style="18" customWidth="1"/>
    <col min="2" max="6" width="7.6640625" style="18" customWidth="1"/>
    <col min="7" max="7" width="11.1640625" style="18" customWidth="1"/>
    <col min="8" max="9" width="10.6640625" style="18" customWidth="1"/>
    <col min="10" max="12" width="8.33203125" style="18" customWidth="1"/>
    <col min="13" max="14" width="8.83203125" style="18" customWidth="1"/>
    <col min="15" max="15" width="2.1640625" style="18" customWidth="1"/>
    <col min="16" max="18" width="8.83203125" style="18" customWidth="1"/>
    <col min="19" max="19" width="10.33203125" style="18" customWidth="1"/>
    <col min="20" max="20" width="13" style="18" customWidth="1"/>
    <col min="21" max="21" width="2.1640625" style="18" customWidth="1"/>
    <col min="22" max="22" width="12.6640625" style="18" customWidth="1"/>
    <col min="23" max="23" width="14.1640625" style="18" customWidth="1"/>
    <col min="24" max="24" width="2.1640625" style="18" customWidth="1"/>
    <col min="25" max="25" width="11.33203125" style="18" customWidth="1"/>
    <col min="26" max="26" width="10.6640625" style="18" customWidth="1"/>
    <col min="27" max="27" width="13.33203125" style="18" customWidth="1"/>
    <col min="28" max="28" width="13.5" style="18" customWidth="1"/>
    <col min="29" max="29" width="14.1640625" style="18" customWidth="1"/>
    <col min="30" max="30" width="13.1640625" style="18" customWidth="1"/>
    <col min="31" max="255" width="14.1640625" style="18" customWidth="1"/>
    <col min="256" max="256" width="12.1640625" style="19" customWidth="1"/>
    <col min="257" max="257" width="6.1640625" style="19" customWidth="1"/>
    <col min="258" max="258" width="6.5" style="19" customWidth="1"/>
    <col min="259" max="259" width="4.1640625" style="19" customWidth="1"/>
    <col min="260" max="16384" width="5.6640625" style="19"/>
  </cols>
  <sheetData>
    <row r="7" spans="1:29" s="25" customFormat="1">
      <c r="A7" s="26" t="s">
        <v>158</v>
      </c>
    </row>
    <row r="8" spans="1:29" s="25" customFormat="1"/>
    <row r="9" spans="1:29" s="25" customFormat="1" ht="20">
      <c r="A9" s="40" t="s">
        <v>99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 s="27" customFormat="1" ht="34">
      <c r="A10" s="32"/>
      <c r="B10" s="36" t="s">
        <v>100</v>
      </c>
      <c r="C10" s="36" t="s">
        <v>101</v>
      </c>
      <c r="D10" s="36" t="s">
        <v>102</v>
      </c>
      <c r="E10" s="36" t="s">
        <v>103</v>
      </c>
      <c r="F10" s="36" t="s">
        <v>104</v>
      </c>
      <c r="G10" s="36" t="s">
        <v>105</v>
      </c>
      <c r="H10" s="36" t="s">
        <v>166</v>
      </c>
      <c r="I10" s="36" t="s">
        <v>130</v>
      </c>
      <c r="J10" s="36" t="s">
        <v>106</v>
      </c>
      <c r="K10" s="36" t="s">
        <v>107</v>
      </c>
      <c r="L10" s="36" t="s">
        <v>108</v>
      </c>
      <c r="M10" s="36" t="s">
        <v>109</v>
      </c>
      <c r="N10" s="36" t="s">
        <v>110</v>
      </c>
    </row>
    <row r="11" spans="1:29" s="25" customFormat="1">
      <c r="A11" s="33" t="s">
        <v>111</v>
      </c>
      <c r="B11" s="25">
        <v>0.55000000000000004</v>
      </c>
      <c r="C11" s="25">
        <v>7.0000000000000007E-2</v>
      </c>
      <c r="D11" s="25">
        <v>0.23</v>
      </c>
      <c r="E11" s="25">
        <v>7.0000000000000007E-2</v>
      </c>
      <c r="F11" s="25">
        <v>0.08</v>
      </c>
      <c r="G11" s="25">
        <v>1.0000000000000002</v>
      </c>
      <c r="H11" s="25">
        <v>2.0563000000000002</v>
      </c>
      <c r="I11" s="25">
        <v>0.94</v>
      </c>
      <c r="J11" s="25">
        <v>0.99996000079998937</v>
      </c>
      <c r="K11" s="25">
        <v>1.0004601058162246</v>
      </c>
      <c r="L11" s="25">
        <v>1</v>
      </c>
      <c r="M11" s="25">
        <v>1.0001000050001667</v>
      </c>
      <c r="N11" s="25">
        <v>0.99990000499983334</v>
      </c>
    </row>
    <row r="12" spans="1:29" s="25" customFormat="1">
      <c r="A12" s="33" t="s">
        <v>112</v>
      </c>
      <c r="B12" s="25">
        <v>-0.18</v>
      </c>
      <c r="C12" s="25">
        <v>0.55000000000000004</v>
      </c>
      <c r="D12" s="25">
        <v>-0.12</v>
      </c>
      <c r="E12" s="25">
        <v>0.75</v>
      </c>
    </row>
    <row r="13" spans="1:29" s="25" customFormat="1" ht="18">
      <c r="A13" s="33" t="s">
        <v>164</v>
      </c>
      <c r="B13" s="25">
        <v>0.04</v>
      </c>
      <c r="C13" s="25">
        <v>3.5</v>
      </c>
      <c r="D13" s="25">
        <v>0.5</v>
      </c>
      <c r="E13" s="25">
        <v>1.7</v>
      </c>
    </row>
    <row r="14" spans="1:29" s="25" customFormat="1">
      <c r="A14" s="33" t="s">
        <v>165</v>
      </c>
      <c r="B14" s="25">
        <v>0.24</v>
      </c>
      <c r="C14" s="25">
        <v>15.6</v>
      </c>
      <c r="D14" s="25">
        <v>2.17</v>
      </c>
      <c r="E14" s="25">
        <v>4.76</v>
      </c>
    </row>
    <row r="15" spans="1:29" s="26" customFormat="1" ht="15.75" customHeight="1">
      <c r="A15" s="29"/>
      <c r="B15" s="29"/>
      <c r="C15" s="29"/>
      <c r="D15" s="29" t="s">
        <v>113</v>
      </c>
      <c r="E15" s="29"/>
      <c r="F15" s="29"/>
      <c r="G15" s="29"/>
      <c r="H15" s="41" t="s">
        <v>114</v>
      </c>
      <c r="I15" s="41"/>
      <c r="J15" s="41"/>
      <c r="K15" s="41"/>
      <c r="L15" s="29"/>
      <c r="M15" s="29"/>
      <c r="N15" s="29"/>
      <c r="O15" s="29"/>
      <c r="P15" s="41" t="s">
        <v>115</v>
      </c>
      <c r="Q15" s="41"/>
      <c r="R15" s="41"/>
      <c r="S15" s="41"/>
      <c r="T15" s="41"/>
      <c r="U15" s="29"/>
      <c r="V15" s="41" t="s">
        <v>116</v>
      </c>
      <c r="W15" s="41"/>
      <c r="X15" s="29"/>
      <c r="Y15" s="41" t="s">
        <v>117</v>
      </c>
      <c r="Z15" s="41"/>
      <c r="AA15" s="41"/>
      <c r="AB15" s="41"/>
      <c r="AC15" s="41"/>
    </row>
    <row r="16" spans="1:29" s="28" customFormat="1" ht="42.75" customHeight="1">
      <c r="A16" s="30"/>
      <c r="B16" s="30" t="s">
        <v>118</v>
      </c>
      <c r="C16" s="30" t="s">
        <v>119</v>
      </c>
      <c r="D16" s="30" t="s">
        <v>100</v>
      </c>
      <c r="E16" s="30" t="s">
        <v>101</v>
      </c>
      <c r="F16" s="30" t="s">
        <v>102</v>
      </c>
      <c r="G16" s="30" t="s">
        <v>120</v>
      </c>
      <c r="H16" s="30" t="s">
        <v>100</v>
      </c>
      <c r="I16" s="30" t="s">
        <v>101</v>
      </c>
      <c r="J16" s="30" t="s">
        <v>102</v>
      </c>
      <c r="K16" s="30" t="s">
        <v>120</v>
      </c>
      <c r="L16" s="30" t="s">
        <v>105</v>
      </c>
      <c r="M16" s="30" t="s">
        <v>121</v>
      </c>
      <c r="N16" s="30" t="s">
        <v>122</v>
      </c>
      <c r="O16" s="30"/>
      <c r="P16" s="30" t="s">
        <v>100</v>
      </c>
      <c r="Q16" s="30" t="s">
        <v>101</v>
      </c>
      <c r="R16" s="30" t="s">
        <v>102</v>
      </c>
      <c r="S16" s="30" t="s">
        <v>120</v>
      </c>
      <c r="T16" s="30" t="s">
        <v>132</v>
      </c>
      <c r="U16" s="30"/>
      <c r="V16" s="30" t="s">
        <v>123</v>
      </c>
      <c r="W16" s="30" t="s">
        <v>124</v>
      </c>
      <c r="X16" s="30"/>
      <c r="Y16" s="31" t="s">
        <v>131</v>
      </c>
      <c r="Z16" s="30" t="s">
        <v>125</v>
      </c>
      <c r="AA16" s="30" t="s">
        <v>126</v>
      </c>
      <c r="AB16" s="30" t="s">
        <v>127</v>
      </c>
      <c r="AC16" s="30" t="s">
        <v>128</v>
      </c>
    </row>
    <row r="17" spans="1:29" s="9" customFormat="1">
      <c r="A17" s="9">
        <v>1</v>
      </c>
      <c r="B17" s="9">
        <v>0.01</v>
      </c>
      <c r="C17" s="15">
        <v>0.01</v>
      </c>
      <c r="D17" s="15">
        <v>0.55180000000000007</v>
      </c>
      <c r="E17" s="15">
        <v>6.4500000000000002E-2</v>
      </c>
      <c r="F17" s="15">
        <v>0.23120000000000002</v>
      </c>
      <c r="G17" s="15">
        <v>6.25E-2</v>
      </c>
      <c r="H17" s="15">
        <v>0.60637362637362635</v>
      </c>
      <c r="I17" s="15">
        <v>7.0879120879120863E-2</v>
      </c>
      <c r="J17" s="15">
        <v>0.25406593406593403</v>
      </c>
      <c r="K17" s="15">
        <v>6.8681318681318673E-2</v>
      </c>
      <c r="L17" s="15">
        <v>0.99999999999999989</v>
      </c>
      <c r="M17" s="15">
        <v>0.51612307692307691</v>
      </c>
      <c r="N17" s="15">
        <v>3.1328</v>
      </c>
      <c r="O17" s="15"/>
      <c r="P17" s="15">
        <v>0.16623447531347868</v>
      </c>
      <c r="Q17" s="15">
        <v>14.545516589929385</v>
      </c>
      <c r="R17" s="15">
        <v>2.0779309414184834</v>
      </c>
      <c r="S17" s="15">
        <v>7.0649652008228436</v>
      </c>
      <c r="T17" s="15">
        <v>2.0350923042137681</v>
      </c>
      <c r="U17" s="15"/>
      <c r="V17" s="15">
        <v>4.1558618828369669</v>
      </c>
      <c r="W17" s="15"/>
      <c r="X17" s="15"/>
      <c r="Y17" s="15">
        <v>0.99993771104103069</v>
      </c>
      <c r="Z17" s="15">
        <v>-6.2290899007081416E-2</v>
      </c>
      <c r="AA17" s="15">
        <v>0.94125892317673077</v>
      </c>
      <c r="AB17" s="15">
        <v>0.87896802416964936</v>
      </c>
      <c r="AC17" s="15">
        <v>0.87896802416964936</v>
      </c>
    </row>
    <row r="18" spans="1:29" s="9" customFormat="1">
      <c r="A18" s="9">
        <v>2</v>
      </c>
      <c r="B18" s="9">
        <v>0.02</v>
      </c>
      <c r="C18" s="15">
        <v>1.0101010101010102E-2</v>
      </c>
      <c r="D18" s="15">
        <v>0.60819180819180818</v>
      </c>
      <c r="E18" s="15">
        <v>6.5323565323565314E-2</v>
      </c>
      <c r="F18" s="15">
        <v>0.25527805527805525</v>
      </c>
      <c r="G18" s="15">
        <v>6.1105561105561097E-2</v>
      </c>
      <c r="H18" s="15">
        <v>0.61439784705090827</v>
      </c>
      <c r="I18" s="15">
        <v>6.5990132316662925E-2</v>
      </c>
      <c r="J18" s="15">
        <v>0.25788293339313745</v>
      </c>
      <c r="K18" s="15">
        <v>6.1729087239291318E-2</v>
      </c>
      <c r="L18" s="15">
        <v>1</v>
      </c>
      <c r="M18" s="15">
        <v>0.51612307692307691</v>
      </c>
      <c r="N18" s="15">
        <v>3.1328</v>
      </c>
      <c r="O18" s="15"/>
      <c r="P18" s="15">
        <v>0.16459167575916195</v>
      </c>
      <c r="Q18" s="15">
        <v>14.401771628926669</v>
      </c>
      <c r="R18" s="15">
        <v>2.0573959469895242</v>
      </c>
      <c r="S18" s="15">
        <v>6.9951462197643819</v>
      </c>
      <c r="T18" s="15">
        <v>2.0138708798284077</v>
      </c>
      <c r="U18" s="15"/>
      <c r="V18" s="15">
        <v>4.1147918939790484</v>
      </c>
      <c r="W18" s="15">
        <v>4.1147918939790484</v>
      </c>
      <c r="X18" s="15"/>
      <c r="Y18" s="15">
        <v>0.99993199234986685</v>
      </c>
      <c r="Z18" s="15">
        <v>-6.8009962758240283E-2</v>
      </c>
      <c r="AA18" s="15">
        <v>0.94264791953171057</v>
      </c>
      <c r="AB18" s="15">
        <v>0.87463795677347034</v>
      </c>
      <c r="AC18" s="15">
        <v>0.87681374148499325</v>
      </c>
    </row>
    <row r="19" spans="1:29" s="9" customFormat="1">
      <c r="A19" s="9">
        <v>3</v>
      </c>
      <c r="B19" s="9">
        <v>0.03</v>
      </c>
      <c r="C19" s="15">
        <v>1.0204081632653062E-2</v>
      </c>
      <c r="D19" s="15">
        <v>0.61623458174478585</v>
      </c>
      <c r="E19" s="15">
        <v>6.0377887418703743E-2</v>
      </c>
      <c r="F19" s="15">
        <v>0.25910742318905583</v>
      </c>
      <c r="G19" s="15">
        <v>5.407602601480152E-2</v>
      </c>
      <c r="H19" s="15">
        <v>0.62258751557720637</v>
      </c>
      <c r="I19" s="15">
        <v>6.1000339866319246E-2</v>
      </c>
      <c r="J19" s="15">
        <v>0.26177863373739663</v>
      </c>
      <c r="K19" s="15">
        <v>5.4633510819077823E-2</v>
      </c>
      <c r="L19" s="15">
        <v>1</v>
      </c>
      <c r="M19" s="15">
        <v>0.48942229199372056</v>
      </c>
      <c r="N19" s="15">
        <v>3.1328</v>
      </c>
      <c r="O19" s="15"/>
      <c r="P19" s="15">
        <v>0.16294778276910729</v>
      </c>
      <c r="Q19" s="15">
        <v>14.257930992296888</v>
      </c>
      <c r="R19" s="15">
        <v>2.0368472846138412</v>
      </c>
      <c r="S19" s="15">
        <v>6.9252807676870596</v>
      </c>
      <c r="T19" s="15">
        <v>1.992635584061405</v>
      </c>
      <c r="U19" s="15"/>
      <c r="V19" s="15">
        <v>4.0736945692276825</v>
      </c>
      <c r="W19" s="15">
        <v>4.0942432316033655</v>
      </c>
      <c r="X19" s="15"/>
      <c r="Y19" s="15">
        <v>0.99992698383071266</v>
      </c>
      <c r="Z19" s="15">
        <v>-7.3018835097597545E-2</v>
      </c>
      <c r="AA19" s="15">
        <v>0.94415510141937264</v>
      </c>
      <c r="AB19" s="15">
        <v>0.8711362663217751</v>
      </c>
      <c r="AC19" s="15">
        <v>0.87494014726268332</v>
      </c>
    </row>
    <row r="20" spans="1:29" s="9" customFormat="1">
      <c r="A20" s="9">
        <v>4</v>
      </c>
      <c r="B20" s="9">
        <v>0.04</v>
      </c>
      <c r="C20" s="15">
        <v>1.0309278350515464E-2</v>
      </c>
      <c r="D20" s="15">
        <v>0.62444318568029911</v>
      </c>
      <c r="E20" s="15">
        <v>5.533023677353574E-2</v>
      </c>
      <c r="F20" s="15">
        <v>0.26301574713945847</v>
      </c>
      <c r="G20" s="15">
        <v>4.6901552056191224E-2</v>
      </c>
      <c r="H20" s="15">
        <v>0.63094780219780222</v>
      </c>
      <c r="I20" s="15">
        <v>5.5906593406593409E-2</v>
      </c>
      <c r="J20" s="15">
        <v>0.26575549450549452</v>
      </c>
      <c r="K20" s="15">
        <v>4.7390109890109888E-2</v>
      </c>
      <c r="L20" s="15">
        <v>1</v>
      </c>
      <c r="M20" s="15">
        <v>0.46217097541633623</v>
      </c>
      <c r="N20" s="15">
        <v>3.1328</v>
      </c>
      <c r="O20" s="15"/>
      <c r="P20" s="15">
        <v>0.17051671527550835</v>
      </c>
      <c r="Q20" s="15">
        <v>14.920212586606979</v>
      </c>
      <c r="R20" s="15">
        <v>2.1314589409438542</v>
      </c>
      <c r="S20" s="15">
        <v>7.2469603992091045</v>
      </c>
      <c r="T20" s="15">
        <v>1.9689868101257142</v>
      </c>
      <c r="U20" s="15"/>
      <c r="V20" s="15">
        <v>4.2629178818877085</v>
      </c>
      <c r="W20" s="15">
        <v>4.1504681150314795</v>
      </c>
      <c r="X20" s="15"/>
      <c r="Y20" s="15">
        <v>0.99992122278260265</v>
      </c>
      <c r="Z20" s="15">
        <v>-7.8780320485312139E-2</v>
      </c>
      <c r="AA20" s="15">
        <v>0.94589260254304086</v>
      </c>
      <c r="AB20" s="15">
        <v>0.86711228205772872</v>
      </c>
      <c r="AC20" s="15">
        <v>0.87293081314945731</v>
      </c>
    </row>
    <row r="21" spans="1:29" s="9" customFormat="1">
      <c r="A21" s="9">
        <v>5</v>
      </c>
      <c r="B21" s="9">
        <v>0.05</v>
      </c>
      <c r="C21" s="15">
        <v>1.0416666666666668E-2</v>
      </c>
      <c r="D21" s="15">
        <v>0.63282280219780218</v>
      </c>
      <c r="E21" s="15">
        <v>5.0177426739926742E-2</v>
      </c>
      <c r="F21" s="15">
        <v>0.26700549450549449</v>
      </c>
      <c r="G21" s="15">
        <v>3.9577609890109888E-2</v>
      </c>
      <c r="H21" s="15">
        <v>0.63948409485251589</v>
      </c>
      <c r="I21" s="15">
        <v>5.0705610179294397E-2</v>
      </c>
      <c r="J21" s="15">
        <v>0.26981607865818391</v>
      </c>
      <c r="K21" s="15">
        <v>3.9994216310005784E-2</v>
      </c>
      <c r="L21" s="15">
        <v>1</v>
      </c>
      <c r="M21" s="15">
        <v>0.43435192307692311</v>
      </c>
      <c r="N21" s="15">
        <v>3.1328</v>
      </c>
      <c r="O21" s="15"/>
      <c r="P21" s="15">
        <v>0.17901739075782541</v>
      </c>
      <c r="Q21" s="15">
        <v>15.664021691309722</v>
      </c>
      <c r="R21" s="15">
        <v>2.2377173844728175</v>
      </c>
      <c r="S21" s="15">
        <v>7.608239107207579</v>
      </c>
      <c r="T21" s="15">
        <v>1.9426031474012939</v>
      </c>
      <c r="U21" s="15"/>
      <c r="V21" s="15">
        <v>4.4754347689456351</v>
      </c>
      <c r="W21" s="15">
        <v>4.2317097785100186</v>
      </c>
      <c r="X21" s="15"/>
      <c r="Y21" s="15">
        <v>0.99991452582836904</v>
      </c>
      <c r="Z21" s="15">
        <v>-8.5477824756136217E-2</v>
      </c>
      <c r="AA21" s="15">
        <v>0.94791643545061455</v>
      </c>
      <c r="AB21" s="15">
        <v>0.86243861069447836</v>
      </c>
      <c r="AC21" s="15">
        <v>0.8707035289093219</v>
      </c>
    </row>
    <row r="22" spans="1:29" s="9" customFormat="1">
      <c r="A22" s="9">
        <v>6</v>
      </c>
      <c r="B22" s="9">
        <v>0.06</v>
      </c>
      <c r="C22" s="15">
        <v>1.0526315789473686E-2</v>
      </c>
      <c r="D22" s="15">
        <v>0.64137883169462118</v>
      </c>
      <c r="E22" s="15">
        <v>4.4916136495083872E-2</v>
      </c>
      <c r="F22" s="15">
        <v>0.27107923655292077</v>
      </c>
      <c r="G22" s="15">
        <v>3.2099479467900524E-2</v>
      </c>
      <c r="H22" s="15">
        <v>0.64820201075520223</v>
      </c>
      <c r="I22" s="15">
        <v>4.5393967734393276E-2</v>
      </c>
      <c r="J22" s="15">
        <v>0.27396305821837735</v>
      </c>
      <c r="K22" s="15">
        <v>3.2440963292027128E-2</v>
      </c>
      <c r="L22" s="15">
        <v>1</v>
      </c>
      <c r="M22" s="15">
        <v>0.4059472064777328</v>
      </c>
      <c r="N22" s="15">
        <v>3.1328</v>
      </c>
      <c r="O22" s="15"/>
      <c r="P22" s="15">
        <v>0.18864739597159774</v>
      </c>
      <c r="Q22" s="15">
        <v>16.506647147514801</v>
      </c>
      <c r="R22" s="15">
        <v>2.3580924496449716</v>
      </c>
      <c r="S22" s="15">
        <v>8.0175143287929025</v>
      </c>
      <c r="T22" s="15">
        <v>1.9130969585514146</v>
      </c>
      <c r="U22" s="15"/>
      <c r="V22" s="15">
        <v>4.7161848992899431</v>
      </c>
      <c r="W22" s="15">
        <v>4.3286048026660033</v>
      </c>
      <c r="X22" s="15"/>
      <c r="Y22" s="15">
        <v>0.99990664474265489</v>
      </c>
      <c r="Z22" s="15">
        <v>-9.3359615218366193E-2</v>
      </c>
      <c r="AA22" s="15">
        <v>0.95030228021710417</v>
      </c>
      <c r="AB22" s="15">
        <v>0.85694266499873795</v>
      </c>
      <c r="AC22" s="15">
        <v>0.86818796374742013</v>
      </c>
    </row>
    <row r="23" spans="1:29" s="9" customFormat="1">
      <c r="A23" s="9">
        <v>7</v>
      </c>
      <c r="B23" s="9">
        <v>7.0000000000000007E-2</v>
      </c>
      <c r="C23" s="15">
        <v>1.0638297872340427E-2</v>
      </c>
      <c r="D23" s="15">
        <v>0.65011690437222347</v>
      </c>
      <c r="E23" s="15">
        <v>3.954290390460604E-2</v>
      </c>
      <c r="F23" s="15">
        <v>0.27523965396305822</v>
      </c>
      <c r="G23" s="15">
        <v>2.4462239887771808E-2</v>
      </c>
      <c r="H23" s="15">
        <v>0.65710740872031193</v>
      </c>
      <c r="I23" s="15">
        <v>3.9968096419709331E-2</v>
      </c>
      <c r="J23" s="15">
        <v>0.27819922013470405</v>
      </c>
      <c r="K23" s="15">
        <v>2.4725274725274731E-2</v>
      </c>
      <c r="L23" s="15">
        <v>1</v>
      </c>
      <c r="M23" s="15">
        <v>0.37693813420621936</v>
      </c>
      <c r="N23" s="15">
        <v>3.1328</v>
      </c>
      <c r="O23" s="15"/>
      <c r="P23" s="15">
        <v>0.19966682844250921</v>
      </c>
      <c r="Q23" s="15">
        <v>17.470847488719556</v>
      </c>
      <c r="R23" s="15">
        <v>2.4958353555313653</v>
      </c>
      <c r="S23" s="15">
        <v>8.4858402088066409</v>
      </c>
      <c r="T23" s="15">
        <v>1.8799940149760239</v>
      </c>
      <c r="U23" s="15"/>
      <c r="V23" s="15">
        <v>4.9916707110627305</v>
      </c>
      <c r="W23" s="15">
        <v>4.4391157873987916</v>
      </c>
      <c r="X23" s="15"/>
      <c r="Y23" s="15">
        <v>0.99989723500630134</v>
      </c>
      <c r="Z23" s="15">
        <v>-0.10277027438240398</v>
      </c>
      <c r="AA23" s="15">
        <v>0.95315493100091853</v>
      </c>
      <c r="AB23" s="15">
        <v>0.85038465661851459</v>
      </c>
      <c r="AC23" s="15">
        <v>0.86530174613566868</v>
      </c>
    </row>
    <row r="24" spans="1:29" s="9" customFormat="1">
      <c r="A24" s="9">
        <v>8</v>
      </c>
      <c r="B24" s="9">
        <v>0.08</v>
      </c>
      <c r="C24" s="15">
        <v>1.0752688172043012E-2</v>
      </c>
      <c r="D24" s="15">
        <v>0.65904289259127968</v>
      </c>
      <c r="E24" s="15">
        <v>3.4054117925085677E-2</v>
      </c>
      <c r="F24" s="15">
        <v>0.2794895427153492</v>
      </c>
      <c r="G24" s="15">
        <v>1.6660758596242473E-2</v>
      </c>
      <c r="H24" s="15">
        <v>0.6662064022933587</v>
      </c>
      <c r="I24" s="15">
        <v>3.4424271380793126E-2</v>
      </c>
      <c r="J24" s="15">
        <v>0.28252747252747251</v>
      </c>
      <c r="K24" s="15">
        <v>1.6841853798375543E-2</v>
      </c>
      <c r="L24" s="15">
        <v>0.99999999999999989</v>
      </c>
      <c r="M24" s="15">
        <v>0.34730521091811423</v>
      </c>
      <c r="N24" s="15">
        <v>3.1328</v>
      </c>
      <c r="O24" s="15"/>
      <c r="P24" s="15">
        <v>0.21242582138326213</v>
      </c>
      <c r="Q24" s="15">
        <v>18.587259371035437</v>
      </c>
      <c r="R24" s="15">
        <v>2.6553227672907767</v>
      </c>
      <c r="S24" s="15">
        <v>9.028097408788641</v>
      </c>
      <c r="T24" s="15">
        <v>1.8427043245455288</v>
      </c>
      <c r="U24" s="15"/>
      <c r="V24" s="15">
        <v>5.3106455345815533</v>
      </c>
      <c r="W24" s="15">
        <v>4.5636200369963289</v>
      </c>
      <c r="X24" s="15"/>
      <c r="Y24" s="15">
        <v>0.99988580409757566</v>
      </c>
      <c r="Z24" s="15">
        <v>-0.11420242327284719</v>
      </c>
      <c r="AA24" s="15">
        <v>0.95662376261822057</v>
      </c>
      <c r="AB24" s="15">
        <v>0.84242133934537333</v>
      </c>
      <c r="AC24" s="15">
        <v>0.86193593771541221</v>
      </c>
    </row>
    <row r="25" spans="1:29" s="9" customFormat="1">
      <c r="A25" s="9">
        <v>9</v>
      </c>
      <c r="B25" s="9">
        <v>0.09</v>
      </c>
      <c r="C25" s="15">
        <v>1.0869565217391304E-2</v>
      </c>
      <c r="D25" s="15">
        <v>0.66816292403248911</v>
      </c>
      <c r="E25" s="15">
        <v>2.8446010511227908E-2</v>
      </c>
      <c r="F25" s="15">
        <v>0.28383182035355947</v>
      </c>
      <c r="G25" s="15">
        <v>8.6896798853320651E-3</v>
      </c>
      <c r="H25" s="15">
        <v>0.67550537374713193</v>
      </c>
      <c r="I25" s="15">
        <v>2.8758604033329319E-2</v>
      </c>
      <c r="J25" s="15">
        <v>0.28695085134645576</v>
      </c>
      <c r="K25" s="15">
        <v>8.7851708730829689E-3</v>
      </c>
      <c r="L25" s="15">
        <v>0.99999999999999989</v>
      </c>
      <c r="M25" s="15">
        <v>0.31702809364548495</v>
      </c>
      <c r="N25" s="15">
        <v>3.1328</v>
      </c>
      <c r="O25" s="15"/>
      <c r="P25" s="15">
        <v>0.2274083093138671</v>
      </c>
      <c r="Q25" s="15">
        <v>19.898227064963372</v>
      </c>
      <c r="R25" s="15">
        <v>2.8426038664233388</v>
      </c>
      <c r="S25" s="15">
        <v>9.6648531458393521</v>
      </c>
      <c r="T25" s="15">
        <v>1.8004790123663954</v>
      </c>
      <c r="U25" s="15"/>
      <c r="V25" s="15">
        <v>5.6852077328466777</v>
      </c>
      <c r="W25" s="15">
        <v>4.7038184989776219</v>
      </c>
      <c r="X25" s="15"/>
      <c r="Y25" s="15">
        <v>0.99987162245378214</v>
      </c>
      <c r="Z25" s="15">
        <v>-0.12838578732037059</v>
      </c>
      <c r="AA25" s="15">
        <v>0.96092922505341072</v>
      </c>
      <c r="AB25" s="15">
        <v>0.83254343773304018</v>
      </c>
      <c r="AC25" s="15">
        <v>0.85793697085779719</v>
      </c>
    </row>
    <row r="26" spans="1:29" s="9" customFormat="1">
      <c r="A26" s="9">
        <v>10</v>
      </c>
      <c r="B26" s="9">
        <v>0.1</v>
      </c>
      <c r="C26" s="15">
        <v>1.0989010989010988E-2</v>
      </c>
      <c r="D26" s="15">
        <v>0.67748339572515393</v>
      </c>
      <c r="E26" s="15">
        <v>2.2714647989373275E-2</v>
      </c>
      <c r="F26" s="15">
        <v>0.28826953266513705</v>
      </c>
      <c r="G26" s="15">
        <v>5.4341263132472867E-4</v>
      </c>
      <c r="H26" s="15">
        <v>0.685010989010989</v>
      </c>
      <c r="I26" s="15">
        <v>2.296703296703298E-2</v>
      </c>
      <c r="J26" s="15">
        <v>0.2914725274725275</v>
      </c>
      <c r="K26" s="15">
        <v>5.4945054945055899E-4</v>
      </c>
      <c r="L26" s="15">
        <v>1</v>
      </c>
      <c r="M26" s="15">
        <v>0.28608554522400687</v>
      </c>
      <c r="N26" s="15">
        <v>3.1328</v>
      </c>
      <c r="O26" s="15"/>
      <c r="P26" s="15">
        <v>0.24530461246974233</v>
      </c>
      <c r="Q26" s="15">
        <v>21.464153591102455</v>
      </c>
      <c r="R26" s="15">
        <v>3.0663076558717792</v>
      </c>
      <c r="S26" s="15">
        <v>10.42544602996405</v>
      </c>
      <c r="T26" s="15">
        <v>1.752344164595538</v>
      </c>
      <c r="U26" s="15"/>
      <c r="V26" s="15">
        <v>6.1326153117435585</v>
      </c>
      <c r="W26" s="15">
        <v>4.8625737003960587</v>
      </c>
      <c r="X26" s="15"/>
      <c r="Y26" s="15">
        <v>0.99985356136241177</v>
      </c>
      <c r="Z26" s="15">
        <v>-0.14644936077239207</v>
      </c>
      <c r="AA26" s="15">
        <v>0.96641077969696298</v>
      </c>
      <c r="AB26" s="15">
        <v>0.81996141892457086</v>
      </c>
      <c r="AC26" s="15">
        <v>0.85307690848483175</v>
      </c>
    </row>
    <row r="27" spans="1:29" s="9" customFormat="1">
      <c r="A27" s="9">
        <v>11</v>
      </c>
      <c r="B27" s="9">
        <v>0.11</v>
      </c>
      <c r="C27" s="15">
        <v>1.1111111111111112E-2</v>
      </c>
      <c r="D27" s="15">
        <v>0.687010989010989</v>
      </c>
      <c r="E27" s="15">
        <v>1.6855921855921868E-2</v>
      </c>
      <c r="F27" s="15">
        <v>0.29280586080586085</v>
      </c>
      <c r="G27" s="15"/>
      <c r="H27" s="15">
        <v>0.68930446234418541</v>
      </c>
      <c r="I27" s="15">
        <v>1.691219258215676E-2</v>
      </c>
      <c r="J27" s="15">
        <v>0.29378334507365783</v>
      </c>
      <c r="K27" s="15"/>
      <c r="L27" s="15">
        <v>1</v>
      </c>
      <c r="M27" s="15">
        <v>0.25445538461538475</v>
      </c>
      <c r="N27" s="15">
        <v>3.1328</v>
      </c>
      <c r="O27" s="15"/>
      <c r="P27" s="15">
        <v>0.26713808828068092</v>
      </c>
      <c r="Q27" s="15">
        <v>23.374582724559577</v>
      </c>
      <c r="R27" s="15">
        <v>3.3392261035085111</v>
      </c>
      <c r="S27" s="15"/>
      <c r="T27" s="15">
        <v>1.6969946360290045</v>
      </c>
      <c r="U27" s="15"/>
      <c r="V27" s="15">
        <v>6.6784522070170222</v>
      </c>
      <c r="W27" s="15">
        <v>5.0441615510581554</v>
      </c>
      <c r="X27" s="15"/>
      <c r="Y27" s="15">
        <v>0.99984285568951792</v>
      </c>
      <c r="Z27" s="15">
        <v>-0.15715665894291805</v>
      </c>
      <c r="AA27" s="15">
        <v>0.97306575876234036</v>
      </c>
      <c r="AB27" s="15">
        <v>0.81590909981942228</v>
      </c>
      <c r="AC27" s="15">
        <v>0.84853048169623047</v>
      </c>
    </row>
    <row r="28" spans="1:29" s="9" customFormat="1">
      <c r="A28" s="9">
        <v>12</v>
      </c>
      <c r="B28" s="9">
        <v>0.12</v>
      </c>
      <c r="C28" s="15">
        <v>1.1235955056179775E-2</v>
      </c>
      <c r="D28" s="15">
        <v>0.69132693425429781</v>
      </c>
      <c r="E28" s="15">
        <v>1.0732417301257884E-2</v>
      </c>
      <c r="F28" s="15">
        <v>0.29513165968039939</v>
      </c>
      <c r="G28" s="15"/>
      <c r="H28" s="15">
        <v>0.69327433406909866</v>
      </c>
      <c r="I28" s="15">
        <v>1.0762649462669879E-2</v>
      </c>
      <c r="J28" s="15">
        <v>0.29596301646823153</v>
      </c>
      <c r="K28" s="15"/>
      <c r="L28" s="15">
        <v>1</v>
      </c>
      <c r="M28" s="15">
        <v>0.23365652506814499</v>
      </c>
      <c r="N28" s="15">
        <v>3.1328</v>
      </c>
      <c r="O28" s="15"/>
      <c r="P28" s="15">
        <v>0.29450037271632223</v>
      </c>
      <c r="Q28" s="15">
        <v>25.768782612678194</v>
      </c>
      <c r="R28" s="15">
        <v>3.6812546589540278</v>
      </c>
      <c r="S28" s="15"/>
      <c r="T28" s="15">
        <v>1.632613787371288</v>
      </c>
      <c r="U28" s="15"/>
      <c r="V28" s="15">
        <v>7.3625093179080556</v>
      </c>
      <c r="W28" s="15">
        <v>5.2549204389536008</v>
      </c>
      <c r="X28" s="15"/>
      <c r="Y28" s="15">
        <v>0.99983087348952482</v>
      </c>
      <c r="Z28" s="15">
        <v>-0.1691408139762112</v>
      </c>
      <c r="AA28" s="15">
        <v>0.98131100817913142</v>
      </c>
      <c r="AB28" s="15">
        <v>0.81217019420292025</v>
      </c>
      <c r="AC28" s="15">
        <v>0.84420990369613258</v>
      </c>
    </row>
    <row r="29" spans="1:29" s="9" customFormat="1">
      <c r="A29" s="9">
        <v>13</v>
      </c>
      <c r="B29" s="9">
        <v>0.13</v>
      </c>
      <c r="C29" s="15">
        <v>1.1363636363636364E-2</v>
      </c>
      <c r="D29" s="15">
        <v>0.69531978861455324</v>
      </c>
      <c r="E29" s="15">
        <v>4.5126494626698786E-3</v>
      </c>
      <c r="F29" s="15">
        <v>0.29732665283186788</v>
      </c>
      <c r="G29" s="15"/>
      <c r="H29" s="15">
        <v>0.69730075667328417</v>
      </c>
      <c r="I29" s="15">
        <v>4.525506013845576E-3</v>
      </c>
      <c r="J29" s="15">
        <v>0.29817373731287034</v>
      </c>
      <c r="K29" s="15"/>
      <c r="L29" s="15">
        <v>1</v>
      </c>
      <c r="M29" s="15">
        <v>0.21338175471622428</v>
      </c>
      <c r="N29" s="15">
        <v>3.1328</v>
      </c>
      <c r="O29" s="15"/>
      <c r="P29" s="15">
        <v>0.31183507379791836</v>
      </c>
      <c r="Q29" s="15">
        <v>27.285568957317857</v>
      </c>
      <c r="R29" s="15">
        <v>3.8979384224739797</v>
      </c>
      <c r="S29" s="15"/>
      <c r="T29" s="15">
        <v>1.5617716832612114</v>
      </c>
      <c r="U29" s="15"/>
      <c r="V29" s="15">
        <v>7.7958768449479594</v>
      </c>
      <c r="W29" s="15">
        <v>5.4666668061197976</v>
      </c>
      <c r="X29" s="15"/>
      <c r="Y29" s="15">
        <v>0.99981614704854826</v>
      </c>
      <c r="Z29" s="15">
        <v>-0.18386985447742638</v>
      </c>
      <c r="AA29" s="15">
        <v>0.99128822407960171</v>
      </c>
      <c r="AB29" s="15">
        <v>0.80741836960217539</v>
      </c>
      <c r="AC29" s="15">
        <v>0.84009810213407743</v>
      </c>
    </row>
    <row r="30" spans="1:29" s="9" customFormat="1">
      <c r="A30" s="9">
        <v>14</v>
      </c>
      <c r="B30" s="9">
        <v>0.14000000000000001</v>
      </c>
      <c r="C30" s="15">
        <v>1.1494252873563218E-2</v>
      </c>
      <c r="D30" s="15">
        <v>0.69936972219052551</v>
      </c>
      <c r="E30" s="15">
        <v>0</v>
      </c>
      <c r="F30" s="15">
        <v>0.29955304765769791</v>
      </c>
      <c r="G30" s="15"/>
      <c r="H30" s="15">
        <v>0.7001239167836647</v>
      </c>
      <c r="I30" s="15">
        <v>0</v>
      </c>
      <c r="J30" s="15">
        <v>0.29987608321633519</v>
      </c>
      <c r="K30" s="15"/>
      <c r="L30" s="15">
        <v>0.99999999999999989</v>
      </c>
      <c r="M30" s="15">
        <v>0.19281816997182605</v>
      </c>
      <c r="N30" s="15">
        <v>3.1328</v>
      </c>
      <c r="O30" s="15"/>
      <c r="P30" s="15">
        <v>0.33076678007586341</v>
      </c>
      <c r="Q30" s="15"/>
      <c r="R30" s="15">
        <v>4.1345847509482923</v>
      </c>
      <c r="S30" s="15"/>
      <c r="T30" s="15">
        <v>1.4837786853701025</v>
      </c>
      <c r="U30" s="15"/>
      <c r="V30" s="15">
        <v>8.2691695018965845</v>
      </c>
      <c r="W30" s="15">
        <v>5.6822439365641664</v>
      </c>
      <c r="X30" s="15"/>
      <c r="Y30" s="15">
        <v>0.99980335336162574</v>
      </c>
      <c r="Z30" s="15">
        <v>-0.19666597585959938</v>
      </c>
      <c r="AA30" s="15">
        <v>1.0032571265668861</v>
      </c>
      <c r="AB30" s="15">
        <v>0.80659115070728682</v>
      </c>
      <c r="AC30" s="15">
        <v>0.83654700257051329</v>
      </c>
    </row>
    <row r="31" spans="1:29" s="9" customFormat="1">
      <c r="A31" s="9">
        <v>15</v>
      </c>
      <c r="B31" s="9">
        <v>0.15</v>
      </c>
      <c r="C31" s="15">
        <v>1.1627906976744186E-2</v>
      </c>
      <c r="D31" s="15">
        <v>0.6943099632952926</v>
      </c>
      <c r="E31" s="15"/>
      <c r="F31" s="15">
        <v>0.29406212972796308</v>
      </c>
      <c r="G31" s="15"/>
      <c r="H31" s="15">
        <v>0.70247831580464903</v>
      </c>
      <c r="I31" s="15"/>
      <c r="J31" s="15">
        <v>0.29752168419535091</v>
      </c>
      <c r="K31" s="15"/>
      <c r="L31" s="15">
        <v>1</v>
      </c>
      <c r="M31" s="15">
        <v>0.17794299827951418</v>
      </c>
      <c r="N31" s="15">
        <v>3.1328</v>
      </c>
      <c r="O31" s="15"/>
      <c r="P31" s="15">
        <v>0.35324243458166654</v>
      </c>
      <c r="Q31" s="15"/>
      <c r="R31" s="15">
        <v>4.415530432270832</v>
      </c>
      <c r="S31" s="15"/>
      <c r="T31" s="15">
        <v>1.397340071497496</v>
      </c>
      <c r="U31" s="15"/>
      <c r="V31" s="15">
        <v>8.8310608645416639</v>
      </c>
      <c r="W31" s="15">
        <v>5.9071594314197018</v>
      </c>
      <c r="X31" s="15"/>
      <c r="Y31" s="15">
        <v>0.99980281475706945</v>
      </c>
      <c r="Z31" s="15">
        <v>-0.1972046864965995</v>
      </c>
      <c r="AA31" s="15">
        <v>1.0169049228162144</v>
      </c>
      <c r="AB31" s="15">
        <v>0.81970023631961475</v>
      </c>
      <c r="AC31" s="15">
        <v>0.8348341139128127</v>
      </c>
    </row>
    <row r="32" spans="1:29" s="9" customFormat="1">
      <c r="A32" s="9">
        <v>16</v>
      </c>
      <c r="B32" s="9">
        <v>0.16</v>
      </c>
      <c r="C32" s="15">
        <v>1.1764705882352941E-2</v>
      </c>
      <c r="D32" s="15">
        <v>0.69659596286347258</v>
      </c>
      <c r="E32" s="15"/>
      <c r="F32" s="15">
        <v>0.29163933125417446</v>
      </c>
      <c r="G32" s="15"/>
      <c r="H32" s="15">
        <v>0.70488877194518051</v>
      </c>
      <c r="I32" s="15"/>
      <c r="J32" s="15">
        <v>0.29511122805481937</v>
      </c>
      <c r="K32" s="15"/>
      <c r="L32" s="15">
        <v>0.99999999999999989</v>
      </c>
      <c r="M32" s="15">
        <v>0.17685997472986142</v>
      </c>
      <c r="N32" s="15">
        <v>3.1328</v>
      </c>
      <c r="O32" s="15"/>
      <c r="P32" s="15">
        <v>0.3656732206415243</v>
      </c>
      <c r="Q32" s="15"/>
      <c r="R32" s="15">
        <v>4.5709152580190535</v>
      </c>
      <c r="S32" s="15"/>
      <c r="T32" s="15">
        <v>1.3051437566815363</v>
      </c>
      <c r="U32" s="15"/>
      <c r="V32" s="15">
        <v>9.141830516038107</v>
      </c>
      <c r="W32" s="15">
        <v>6.1228041703942626</v>
      </c>
      <c r="X32" s="15"/>
      <c r="Y32" s="15">
        <v>0.99980225645221588</v>
      </c>
      <c r="Z32" s="15">
        <v>-0.19776310161727434</v>
      </c>
      <c r="AA32" s="15">
        <v>1.0321264206773246</v>
      </c>
      <c r="AB32" s="15">
        <v>0.83436331906005035</v>
      </c>
      <c r="AC32" s="15">
        <v>0.83478928037316125</v>
      </c>
    </row>
    <row r="33" spans="1:29" s="9" customFormat="1">
      <c r="A33" s="9">
        <v>17</v>
      </c>
      <c r="B33" s="9">
        <v>0.17</v>
      </c>
      <c r="C33" s="15">
        <v>1.1904761904761906E-2</v>
      </c>
      <c r="D33" s="15">
        <v>0.69893639099279958</v>
      </c>
      <c r="E33" s="15"/>
      <c r="F33" s="15">
        <v>0.28915884710243844</v>
      </c>
      <c r="G33" s="15"/>
      <c r="H33" s="15">
        <v>0.70735731136620683</v>
      </c>
      <c r="I33" s="15"/>
      <c r="J33" s="15">
        <v>0.29264268863379317</v>
      </c>
      <c r="K33" s="15"/>
      <c r="L33" s="15">
        <v>1</v>
      </c>
      <c r="M33" s="15">
        <v>0.17575116490521692</v>
      </c>
      <c r="N33" s="15">
        <v>3.1328</v>
      </c>
      <c r="O33" s="15"/>
      <c r="P33" s="15">
        <v>0.34466180168733351</v>
      </c>
      <c r="Q33" s="15"/>
      <c r="R33" s="15">
        <v>4.308272521091669</v>
      </c>
      <c r="S33" s="15"/>
      <c r="T33" s="15">
        <v>1.2170545845670566</v>
      </c>
      <c r="U33" s="15"/>
      <c r="V33" s="15">
        <v>8.6165450421833381</v>
      </c>
      <c r="W33" s="15">
        <v>6.2786629748810796</v>
      </c>
      <c r="X33" s="15"/>
      <c r="Y33" s="15">
        <v>0.99980167734607628</v>
      </c>
      <c r="Z33" s="15">
        <v>-0.19834232246177194</v>
      </c>
      <c r="AA33" s="15">
        <v>1.0477151573359527</v>
      </c>
      <c r="AB33" s="15">
        <v>0.84937283487418069</v>
      </c>
      <c r="AC33" s="15">
        <v>0.83599045125188065</v>
      </c>
    </row>
    <row r="34" spans="1:29" s="9" customFormat="1">
      <c r="A34" s="9">
        <v>18</v>
      </c>
      <c r="B34" s="9">
        <v>0.18</v>
      </c>
      <c r="C34" s="15">
        <v>1.2048192771084338E-2</v>
      </c>
      <c r="D34" s="15">
        <v>0.7013332149806647</v>
      </c>
      <c r="E34" s="15"/>
      <c r="F34" s="15">
        <v>0.28661859224825098</v>
      </c>
      <c r="G34" s="15"/>
      <c r="H34" s="15">
        <v>0.70988605906579472</v>
      </c>
      <c r="I34" s="15"/>
      <c r="J34" s="15">
        <v>0.29011394093420523</v>
      </c>
      <c r="K34" s="15"/>
      <c r="L34" s="15">
        <v>1</v>
      </c>
      <c r="M34" s="15">
        <v>0.17461563677154485</v>
      </c>
      <c r="N34" s="15">
        <v>3.1328</v>
      </c>
      <c r="O34" s="15"/>
      <c r="P34" s="15">
        <v>0.32442940897536315</v>
      </c>
      <c r="Q34" s="15"/>
      <c r="R34" s="15">
        <v>4.0553676121920397</v>
      </c>
      <c r="S34" s="15"/>
      <c r="T34" s="15">
        <v>1.1329853084717272</v>
      </c>
      <c r="U34" s="15"/>
      <c r="V34" s="15">
        <v>8.1107352243840793</v>
      </c>
      <c r="W34" s="15">
        <v>6.3864319307341972</v>
      </c>
      <c r="X34" s="15"/>
      <c r="Y34" s="15">
        <v>0.99980107625406345</v>
      </c>
      <c r="Z34" s="15">
        <v>-0.19894353388914027</v>
      </c>
      <c r="AA34" s="15">
        <v>1.0636887241695552</v>
      </c>
      <c r="AB34" s="15">
        <v>0.86474519028041485</v>
      </c>
      <c r="AC34" s="15">
        <v>0.8380593947088153</v>
      </c>
    </row>
    <row r="35" spans="1:29" s="9" customFormat="1">
      <c r="A35" s="9">
        <v>19</v>
      </c>
      <c r="B35" s="9">
        <v>0.19</v>
      </c>
      <c r="C35" s="15">
        <v>1.2195121951219511E-2</v>
      </c>
      <c r="D35" s="15">
        <v>0.70378849809018496</v>
      </c>
      <c r="E35" s="15"/>
      <c r="F35" s="15">
        <v>0.28401637995859547</v>
      </c>
      <c r="G35" s="15"/>
      <c r="H35" s="15">
        <v>0.71247724498018727</v>
      </c>
      <c r="I35" s="15"/>
      <c r="J35" s="15">
        <v>0.28752275501981267</v>
      </c>
      <c r="K35" s="15"/>
      <c r="L35" s="15">
        <v>1</v>
      </c>
      <c r="M35" s="15">
        <v>0.17345241282973439</v>
      </c>
      <c r="N35" s="15">
        <v>3.1328</v>
      </c>
      <c r="O35" s="15"/>
      <c r="P35" s="15">
        <v>0.30496378833279286</v>
      </c>
      <c r="Q35" s="15"/>
      <c r="R35" s="15">
        <v>3.8120473541599105</v>
      </c>
      <c r="S35" s="15"/>
      <c r="T35" s="15">
        <v>1.0528481553871827</v>
      </c>
      <c r="U35" s="15"/>
      <c r="V35" s="15">
        <v>7.6240947083198209</v>
      </c>
      <c r="W35" s="15">
        <v>6.4551909739333988</v>
      </c>
      <c r="X35" s="15"/>
      <c r="Y35" s="15">
        <v>0.99980045189990419</v>
      </c>
      <c r="Z35" s="15">
        <v>-0.19956801246696823</v>
      </c>
      <c r="AA35" s="15">
        <v>1.0800659781420037</v>
      </c>
      <c r="AB35" s="15">
        <v>0.88049796567503535</v>
      </c>
      <c r="AC35" s="15">
        <v>0.84074786639837751</v>
      </c>
    </row>
    <row r="36" spans="1:29" s="9" customFormat="1">
      <c r="A36" s="9">
        <v>20</v>
      </c>
      <c r="B36" s="9">
        <v>0.2</v>
      </c>
      <c r="C36" s="15">
        <v>1.2345679012345678E-2</v>
      </c>
      <c r="D36" s="15">
        <v>0.70630440547401441</v>
      </c>
      <c r="E36" s="15"/>
      <c r="F36" s="15">
        <v>0.28134991551363986</v>
      </c>
      <c r="G36" s="15"/>
      <c r="H36" s="15">
        <v>0.71513321054243961</v>
      </c>
      <c r="I36" s="15"/>
      <c r="J36" s="15">
        <v>0.28486678945756039</v>
      </c>
      <c r="K36" s="15"/>
      <c r="L36" s="15">
        <v>1</v>
      </c>
      <c r="M36" s="15">
        <v>0.17226046730911382</v>
      </c>
      <c r="N36" s="15">
        <v>3.1328</v>
      </c>
      <c r="O36" s="15"/>
      <c r="P36" s="15">
        <v>0.28625260274257991</v>
      </c>
      <c r="Q36" s="15"/>
      <c r="R36" s="15">
        <v>3.5781575342822487</v>
      </c>
      <c r="S36" s="15"/>
      <c r="T36" s="15">
        <v>0.97655481897246632</v>
      </c>
      <c r="U36" s="15"/>
      <c r="V36" s="15">
        <v>7.1563150685644974</v>
      </c>
      <c r="W36" s="15">
        <v>6.4920922420718776</v>
      </c>
      <c r="X36" s="15"/>
      <c r="Y36" s="15">
        <v>0.99979980290659198</v>
      </c>
      <c r="Z36" s="15">
        <v>-0.20021713552108095</v>
      </c>
      <c r="AA36" s="15">
        <v>1.0968671640382588</v>
      </c>
      <c r="AB36" s="15">
        <v>0.89665002851717779</v>
      </c>
      <c r="AC36" s="15">
        <v>0.84388540262970912</v>
      </c>
    </row>
    <row r="37" spans="1:29" s="9" customFormat="1">
      <c r="A37" s="9">
        <v>21</v>
      </c>
      <c r="B37" s="9">
        <v>0.21</v>
      </c>
      <c r="C37" s="15">
        <v>1.2499999999999999E-2</v>
      </c>
      <c r="D37" s="15">
        <v>0.70888321054243963</v>
      </c>
      <c r="E37" s="15"/>
      <c r="F37" s="15">
        <v>0.27861678945756041</v>
      </c>
      <c r="G37" s="15"/>
      <c r="H37" s="15">
        <v>0.71785641573917935</v>
      </c>
      <c r="I37" s="15"/>
      <c r="J37" s="15">
        <v>0.28214358426082065</v>
      </c>
      <c r="K37" s="15"/>
      <c r="L37" s="15">
        <v>1</v>
      </c>
      <c r="M37" s="15">
        <v>0.17103872315047777</v>
      </c>
      <c r="N37" s="15">
        <v>3.1328</v>
      </c>
      <c r="O37" s="15"/>
      <c r="P37" s="15">
        <v>0.26828342985993675</v>
      </c>
      <c r="Q37" s="15"/>
      <c r="R37" s="15">
        <v>3.3535428732492094</v>
      </c>
      <c r="S37" s="15"/>
      <c r="T37" s="15">
        <v>0.90401645280125176</v>
      </c>
      <c r="U37" s="15"/>
      <c r="V37" s="15">
        <v>6.7070857464984188</v>
      </c>
      <c r="W37" s="15">
        <v>6.502841917293205</v>
      </c>
      <c r="X37" s="15"/>
      <c r="Y37" s="15">
        <v>0.99979912778625124</v>
      </c>
      <c r="Z37" s="15">
        <v>-0.20089239127400235</v>
      </c>
      <c r="AA37" s="15">
        <v>1.1141140516158501</v>
      </c>
      <c r="AB37" s="15">
        <v>0.91322166034184771</v>
      </c>
      <c r="AC37" s="15">
        <v>0.8473503819127739</v>
      </c>
    </row>
    <row r="38" spans="1:29" s="9" customFormat="1">
      <c r="A38" s="9">
        <v>22</v>
      </c>
      <c r="B38" s="9">
        <v>0.22</v>
      </c>
      <c r="C38" s="15">
        <v>1.2658227848101266E-2</v>
      </c>
      <c r="D38" s="15">
        <v>0.71152730181512869</v>
      </c>
      <c r="E38" s="15"/>
      <c r="F38" s="15">
        <v>0.27581447033677003</v>
      </c>
      <c r="G38" s="15"/>
      <c r="H38" s="15">
        <v>0.72064944671019449</v>
      </c>
      <c r="I38" s="15"/>
      <c r="J38" s="15">
        <v>0.27935055328980557</v>
      </c>
      <c r="K38" s="15"/>
      <c r="L38" s="15">
        <v>1</v>
      </c>
      <c r="M38" s="15">
        <v>0.16978604875997749</v>
      </c>
      <c r="N38" s="15">
        <v>3.1328</v>
      </c>
      <c r="O38" s="15"/>
      <c r="P38" s="15">
        <v>0.25104375939553636</v>
      </c>
      <c r="Q38" s="15"/>
      <c r="R38" s="15">
        <v>3.1380469924442043</v>
      </c>
      <c r="S38" s="15"/>
      <c r="T38" s="15">
        <v>0.8351436639283395</v>
      </c>
      <c r="U38" s="15"/>
      <c r="V38" s="15">
        <v>6.2760939848884085</v>
      </c>
      <c r="W38" s="15">
        <v>6.4920443967025001</v>
      </c>
      <c r="X38" s="15"/>
      <c r="Y38" s="15">
        <v>0.99979842492874704</v>
      </c>
      <c r="Z38" s="15">
        <v>-0.20159539023821249</v>
      </c>
      <c r="AA38" s="15">
        <v>1.131830089888187</v>
      </c>
      <c r="AB38" s="15">
        <v>0.93023469964997441</v>
      </c>
      <c r="AC38" s="15">
        <v>0.85105309550572539</v>
      </c>
    </row>
    <row r="39" spans="1:29" s="9" customFormat="1">
      <c r="A39" s="9">
        <v>23</v>
      </c>
      <c r="B39" s="9">
        <v>0.23</v>
      </c>
      <c r="C39" s="15">
        <v>1.282051282051282E-2</v>
      </c>
      <c r="D39" s="15">
        <v>0.7142391902999381</v>
      </c>
      <c r="E39" s="15"/>
      <c r="F39" s="15">
        <v>0.27294029687954918</v>
      </c>
      <c r="G39" s="15"/>
      <c r="H39" s="15">
        <v>0.72351502394019696</v>
      </c>
      <c r="I39" s="15"/>
      <c r="J39" s="15">
        <v>0.27648497605980304</v>
      </c>
      <c r="K39" s="15"/>
      <c r="L39" s="15">
        <v>1</v>
      </c>
      <c r="M39" s="15">
        <v>0.16850125451331055</v>
      </c>
      <c r="N39" s="15">
        <v>3.1328</v>
      </c>
      <c r="O39" s="15"/>
      <c r="P39" s="15">
        <v>0.23452099035506199</v>
      </c>
      <c r="Q39" s="15"/>
      <c r="R39" s="15">
        <v>2.9315123794382747</v>
      </c>
      <c r="S39" s="15"/>
      <c r="T39" s="15">
        <v>0.76984650685108991</v>
      </c>
      <c r="U39" s="15"/>
      <c r="V39" s="15">
        <v>5.8630247588765494</v>
      </c>
      <c r="W39" s="15">
        <v>6.4634525949831385</v>
      </c>
      <c r="X39" s="15"/>
      <c r="Y39" s="15">
        <v>0.99979769258886608</v>
      </c>
      <c r="Z39" s="15">
        <v>-0.20232787803866811</v>
      </c>
      <c r="AA39" s="15">
        <v>1.1500405811437715</v>
      </c>
      <c r="AB39" s="15">
        <v>0.94771270310510347</v>
      </c>
      <c r="AC39" s="15">
        <v>0.85492539225281983</v>
      </c>
    </row>
    <row r="40" spans="1:29" s="9" customFormat="1">
      <c r="A40" s="9">
        <v>24</v>
      </c>
      <c r="B40" s="9">
        <v>0.24</v>
      </c>
      <c r="C40" s="15">
        <v>1.2987012987012986E-2</v>
      </c>
      <c r="D40" s="15">
        <v>0.71702151744669052</v>
      </c>
      <c r="E40" s="15"/>
      <c r="F40" s="15">
        <v>0.26999146956629655</v>
      </c>
      <c r="G40" s="15"/>
      <c r="H40" s="15">
        <v>0.72645601109730473</v>
      </c>
      <c r="I40" s="15"/>
      <c r="J40" s="15">
        <v>0.27354398890269516</v>
      </c>
      <c r="K40" s="15"/>
      <c r="L40" s="15">
        <v>0.99999999999999989</v>
      </c>
      <c r="M40" s="15">
        <v>0.16718308898750939</v>
      </c>
      <c r="N40" s="15">
        <v>3.1328</v>
      </c>
      <c r="O40" s="15"/>
      <c r="P40" s="15">
        <v>0.21870242812364371</v>
      </c>
      <c r="Q40" s="15"/>
      <c r="R40" s="15">
        <v>2.7337803515455463</v>
      </c>
      <c r="S40" s="15"/>
      <c r="T40" s="15">
        <v>0.70803447795319518</v>
      </c>
      <c r="U40" s="15"/>
      <c r="V40" s="15">
        <v>5.4675607030910927</v>
      </c>
      <c r="W40" s="15">
        <v>6.4201529475095711</v>
      </c>
      <c r="X40" s="15"/>
      <c r="Y40" s="15">
        <v>0.99979692887184779</v>
      </c>
      <c r="Z40" s="15">
        <v>-0.2030917498855877</v>
      </c>
      <c r="AA40" s="15">
        <v>1.1687728777754895</v>
      </c>
      <c r="AB40" s="15">
        <v>0.9656811278899019</v>
      </c>
      <c r="AC40" s="15">
        <v>0.85891410376715593</v>
      </c>
    </row>
    <row r="41" spans="1:29" s="9" customFormat="1">
      <c r="A41" s="34">
        <v>25</v>
      </c>
      <c r="B41" s="34">
        <v>0.25</v>
      </c>
      <c r="C41" s="35">
        <v>1.3157894736842105E-2</v>
      </c>
      <c r="D41" s="35">
        <v>0.71987706372888371</v>
      </c>
      <c r="E41" s="35"/>
      <c r="F41" s="35">
        <v>0.26696504153427408</v>
      </c>
      <c r="G41" s="35"/>
      <c r="H41" s="35">
        <v>0.72947542457860226</v>
      </c>
      <c r="I41" s="35"/>
      <c r="J41" s="35">
        <v>0.27052457542139779</v>
      </c>
      <c r="K41" s="35"/>
      <c r="L41" s="35">
        <v>1</v>
      </c>
      <c r="M41" s="35">
        <v>0.16583023489523976</v>
      </c>
      <c r="N41" s="35">
        <v>3.1328</v>
      </c>
      <c r="O41" s="35"/>
      <c r="P41" s="35">
        <v>0.20357528138251887</v>
      </c>
      <c r="Q41" s="35"/>
      <c r="R41" s="35">
        <v>2.5446910172814858</v>
      </c>
      <c r="S41" s="35"/>
      <c r="T41" s="35">
        <v>0.64961651053173153</v>
      </c>
      <c r="U41" s="35"/>
      <c r="V41" s="35">
        <v>5.0893820345629717</v>
      </c>
      <c r="W41" s="35">
        <v>6.3647041594701292</v>
      </c>
      <c r="X41" s="35"/>
      <c r="Y41" s="35">
        <v>0.99979613171701487</v>
      </c>
      <c r="Z41" s="35">
        <v>-0.20388906694837683</v>
      </c>
      <c r="AA41" s="35">
        <v>1.1880566055622053</v>
      </c>
      <c r="AB41" s="35">
        <v>0.98416753861382855</v>
      </c>
      <c r="AC41" s="35">
        <v>0.86297673592439417</v>
      </c>
    </row>
    <row r="42" spans="1:29" s="25" customFormat="1"/>
    <row r="43" spans="1:29">
      <c r="A43" s="20"/>
      <c r="B43" s="21"/>
      <c r="C43" s="21"/>
      <c r="D43" s="22"/>
      <c r="E43" s="21"/>
      <c r="F43" s="22"/>
      <c r="G43" s="22"/>
      <c r="H43" s="22"/>
      <c r="I43" s="21"/>
      <c r="J43" s="22"/>
      <c r="K43" s="22"/>
      <c r="L43" s="22"/>
      <c r="M43" s="22"/>
      <c r="N43" s="22"/>
      <c r="O43" s="22"/>
      <c r="P43" s="22"/>
      <c r="Q43" s="22"/>
      <c r="R43" s="22"/>
      <c r="S43" s="21"/>
      <c r="T43" s="22"/>
      <c r="U43" s="22"/>
      <c r="V43" s="21"/>
      <c r="W43" s="21"/>
      <c r="X43" s="22"/>
      <c r="Y43" s="23"/>
      <c r="Z43" s="21"/>
      <c r="AA43" s="21"/>
      <c r="AB43" s="21"/>
      <c r="AC43" s="24"/>
    </row>
    <row r="44" spans="1:29">
      <c r="A44" s="39" t="s">
        <v>189</v>
      </c>
    </row>
    <row r="45" spans="1:29">
      <c r="A45" s="38" t="s">
        <v>167</v>
      </c>
    </row>
    <row r="46" spans="1:29">
      <c r="A46" s="38" t="s">
        <v>159</v>
      </c>
    </row>
  </sheetData>
  <mergeCells count="5">
    <mergeCell ref="A9:AC9"/>
    <mergeCell ref="H15:K15"/>
    <mergeCell ref="P15:T15"/>
    <mergeCell ref="V15:W15"/>
    <mergeCell ref="Y15:AC1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S-3</vt:lpstr>
      <vt:lpstr>Table S-4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RD</cp:lastModifiedBy>
  <cp:lastPrinted>2022-12-09T13:23:39Z</cp:lastPrinted>
  <dcterms:created xsi:type="dcterms:W3CDTF">2022-04-24T18:51:12Z</dcterms:created>
  <dcterms:modified xsi:type="dcterms:W3CDTF">2023-01-18T12:34:52Z</dcterms:modified>
</cp:coreProperties>
</file>