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1500385\Dropbox\GPL Submissions\GPL Subm v26\GPL2324 Reimink (ex2325)\Supplementary\"/>
    </mc:Choice>
  </mc:AlternateContent>
  <bookViews>
    <workbookView xWindow="23940" yWindow="495" windowWidth="27255" windowHeight="18945" activeTab="3"/>
  </bookViews>
  <sheets>
    <sheet name="S1 Crustal Reworking Rate" sheetId="2" r:id="rId1"/>
    <sheet name="S2 Dhuime 2012 Calculations" sheetId="1" r:id="rId2"/>
    <sheet name="S3 WR Crustal Growth Rate" sheetId="3" r:id="rId3"/>
    <sheet name="S4 Hadean Model Growth Rate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3" l="1"/>
  <c r="F46" i="3" s="1"/>
  <c r="G46" i="3" s="1"/>
  <c r="J46" i="3" l="1"/>
  <c r="K46" i="3" s="1"/>
  <c r="H46" i="3"/>
  <c r="E41" i="4"/>
  <c r="E42" i="4"/>
  <c r="F42" i="4" s="1"/>
  <c r="G42" i="4" s="1"/>
  <c r="E43" i="4"/>
  <c r="F43" i="4" s="1"/>
  <c r="G43" i="4" s="1"/>
  <c r="E44" i="4"/>
  <c r="E45" i="4"/>
  <c r="E46" i="4"/>
  <c r="F46" i="4" s="1"/>
  <c r="G46" i="4" s="1"/>
  <c r="E47" i="4"/>
  <c r="E48" i="4"/>
  <c r="E49" i="4"/>
  <c r="E39" i="4"/>
  <c r="E40" i="4"/>
  <c r="F40" i="4" s="1"/>
  <c r="G40" i="4" s="1"/>
  <c r="F44" i="4"/>
  <c r="G44" i="4" s="1"/>
  <c r="E38" i="4"/>
  <c r="F38" i="4" s="1"/>
  <c r="G38" i="4" s="1"/>
  <c r="E37" i="4"/>
  <c r="F37" i="4" s="1"/>
  <c r="G37" i="4" s="1"/>
  <c r="E36" i="4"/>
  <c r="F36" i="4" s="1"/>
  <c r="G36" i="4" s="1"/>
  <c r="E35" i="4"/>
  <c r="F35" i="4" s="1"/>
  <c r="G35" i="4" s="1"/>
  <c r="E34" i="4"/>
  <c r="F34" i="4" s="1"/>
  <c r="G34" i="4" s="1"/>
  <c r="E33" i="4"/>
  <c r="F33" i="4" s="1"/>
  <c r="G33" i="4" s="1"/>
  <c r="E32" i="4"/>
  <c r="E31" i="4"/>
  <c r="F31" i="4" s="1"/>
  <c r="G31" i="4" s="1"/>
  <c r="E30" i="4"/>
  <c r="F30" i="4" s="1"/>
  <c r="G30" i="4" s="1"/>
  <c r="E29" i="4"/>
  <c r="F29" i="4" s="1"/>
  <c r="G29" i="4" s="1"/>
  <c r="E28" i="4"/>
  <c r="F28" i="4" s="1"/>
  <c r="G28" i="4" s="1"/>
  <c r="E27" i="4"/>
  <c r="F27" i="4" s="1"/>
  <c r="G27" i="4" s="1"/>
  <c r="E26" i="4"/>
  <c r="F26" i="4" s="1"/>
  <c r="G26" i="4" s="1"/>
  <c r="E25" i="4"/>
  <c r="F25" i="4" s="1"/>
  <c r="G25" i="4" s="1"/>
  <c r="E24" i="4"/>
  <c r="F24" i="4" s="1"/>
  <c r="G24" i="4" s="1"/>
  <c r="E23" i="4"/>
  <c r="F23" i="4" s="1"/>
  <c r="G23" i="4" s="1"/>
  <c r="E22" i="4"/>
  <c r="F22" i="4" s="1"/>
  <c r="G22" i="4" s="1"/>
  <c r="E21" i="4"/>
  <c r="F21" i="4" s="1"/>
  <c r="G21" i="4" s="1"/>
  <c r="E20" i="4"/>
  <c r="F20" i="4" s="1"/>
  <c r="G20" i="4" s="1"/>
  <c r="E19" i="4"/>
  <c r="F19" i="4" s="1"/>
  <c r="G19" i="4" s="1"/>
  <c r="E18" i="4"/>
  <c r="F18" i="4" s="1"/>
  <c r="G18" i="4" s="1"/>
  <c r="E17" i="4"/>
  <c r="F17" i="4" s="1"/>
  <c r="G17" i="4" s="1"/>
  <c r="E16" i="4"/>
  <c r="F16" i="4" s="1"/>
  <c r="G16" i="4" s="1"/>
  <c r="E15" i="4"/>
  <c r="F15" i="4" s="1"/>
  <c r="G15" i="4" s="1"/>
  <c r="E14" i="4"/>
  <c r="F14" i="4" s="1"/>
  <c r="G14" i="4" s="1"/>
  <c r="E13" i="4"/>
  <c r="F13" i="4" s="1"/>
  <c r="G13" i="4" s="1"/>
  <c r="E12" i="4"/>
  <c r="F12" i="4" s="1"/>
  <c r="G12" i="4" s="1"/>
  <c r="E11" i="4"/>
  <c r="F11" i="4" s="1"/>
  <c r="G11" i="4" s="1"/>
  <c r="E10" i="4"/>
  <c r="F10" i="4" s="1"/>
  <c r="G10" i="4" s="1"/>
  <c r="E9" i="4"/>
  <c r="F9" i="4" s="1"/>
  <c r="G9" i="4" s="1"/>
  <c r="E8" i="4"/>
  <c r="F8" i="4" s="1"/>
  <c r="G8" i="4" s="1"/>
  <c r="E7" i="4"/>
  <c r="F7" i="4" s="1"/>
  <c r="G7" i="4" s="1"/>
  <c r="F45" i="4"/>
  <c r="G45" i="4" s="1"/>
  <c r="F41" i="4"/>
  <c r="G41" i="4" s="1"/>
  <c r="F32" i="4"/>
  <c r="G32" i="4" s="1"/>
  <c r="E45" i="3"/>
  <c r="F45" i="3" s="1"/>
  <c r="G45" i="3" s="1"/>
  <c r="J45" i="3" s="1"/>
  <c r="K45" i="3" s="1"/>
  <c r="E44" i="3"/>
  <c r="F44" i="3" s="1"/>
  <c r="G44" i="3" s="1"/>
  <c r="J44" i="3" s="1"/>
  <c r="K44" i="3" s="1"/>
  <c r="E43" i="3"/>
  <c r="F43" i="3" s="1"/>
  <c r="G43" i="3" s="1"/>
  <c r="J43" i="3" s="1"/>
  <c r="K43" i="3" s="1"/>
  <c r="E42" i="3"/>
  <c r="F42" i="3" s="1"/>
  <c r="G42" i="3" s="1"/>
  <c r="J42" i="3" s="1"/>
  <c r="K42" i="3" s="1"/>
  <c r="E41" i="3"/>
  <c r="F41" i="3" s="1"/>
  <c r="G41" i="3" s="1"/>
  <c r="J41" i="3" s="1"/>
  <c r="K41" i="3" s="1"/>
  <c r="E40" i="3"/>
  <c r="F40" i="3" s="1"/>
  <c r="G40" i="3" s="1"/>
  <c r="J40" i="3" s="1"/>
  <c r="K40" i="3" s="1"/>
  <c r="E39" i="3"/>
  <c r="F39" i="3" s="1"/>
  <c r="G39" i="3" s="1"/>
  <c r="J39" i="3" s="1"/>
  <c r="K39" i="3" s="1"/>
  <c r="E38" i="3"/>
  <c r="F38" i="3" s="1"/>
  <c r="G38" i="3" s="1"/>
  <c r="J38" i="3" s="1"/>
  <c r="K38" i="3" s="1"/>
  <c r="E37" i="3"/>
  <c r="F37" i="3" s="1"/>
  <c r="G37" i="3" s="1"/>
  <c r="J37" i="3" s="1"/>
  <c r="K37" i="3" s="1"/>
  <c r="E36" i="3"/>
  <c r="F36" i="3" s="1"/>
  <c r="G36" i="3" s="1"/>
  <c r="J36" i="3" s="1"/>
  <c r="K36" i="3" s="1"/>
  <c r="E35" i="3"/>
  <c r="F35" i="3" s="1"/>
  <c r="G35" i="3" s="1"/>
  <c r="J35" i="3" s="1"/>
  <c r="K35" i="3" s="1"/>
  <c r="E34" i="3"/>
  <c r="F34" i="3" s="1"/>
  <c r="G34" i="3" s="1"/>
  <c r="J34" i="3" s="1"/>
  <c r="K34" i="3" s="1"/>
  <c r="E33" i="3"/>
  <c r="F33" i="3" s="1"/>
  <c r="G33" i="3" s="1"/>
  <c r="J33" i="3" s="1"/>
  <c r="K33" i="3" s="1"/>
  <c r="E32" i="3"/>
  <c r="F32" i="3" s="1"/>
  <c r="G32" i="3" s="1"/>
  <c r="J32" i="3" s="1"/>
  <c r="K32" i="3" s="1"/>
  <c r="E31" i="3"/>
  <c r="F31" i="3" s="1"/>
  <c r="G31" i="3" s="1"/>
  <c r="J31" i="3" s="1"/>
  <c r="K31" i="3" s="1"/>
  <c r="E30" i="3"/>
  <c r="F30" i="3" s="1"/>
  <c r="G30" i="3" s="1"/>
  <c r="J30" i="3" s="1"/>
  <c r="K30" i="3" s="1"/>
  <c r="E29" i="3"/>
  <c r="F29" i="3" s="1"/>
  <c r="G29" i="3" s="1"/>
  <c r="J29" i="3" s="1"/>
  <c r="K29" i="3" s="1"/>
  <c r="E28" i="3"/>
  <c r="F28" i="3" s="1"/>
  <c r="G28" i="3" s="1"/>
  <c r="J28" i="3" s="1"/>
  <c r="K28" i="3" s="1"/>
  <c r="E27" i="3"/>
  <c r="F27" i="3" s="1"/>
  <c r="G27" i="3" s="1"/>
  <c r="J27" i="3" s="1"/>
  <c r="K27" i="3" s="1"/>
  <c r="E26" i="3"/>
  <c r="F26" i="3" s="1"/>
  <c r="G26" i="3" s="1"/>
  <c r="J26" i="3" s="1"/>
  <c r="K26" i="3" s="1"/>
  <c r="E25" i="3"/>
  <c r="F25" i="3" s="1"/>
  <c r="G25" i="3" s="1"/>
  <c r="J25" i="3" s="1"/>
  <c r="K25" i="3" s="1"/>
  <c r="E24" i="3"/>
  <c r="F24" i="3" s="1"/>
  <c r="G24" i="3" s="1"/>
  <c r="J24" i="3" s="1"/>
  <c r="K24" i="3" s="1"/>
  <c r="E23" i="3"/>
  <c r="F23" i="3" s="1"/>
  <c r="G23" i="3" s="1"/>
  <c r="J23" i="3" s="1"/>
  <c r="K23" i="3" s="1"/>
  <c r="E22" i="3"/>
  <c r="F22" i="3" s="1"/>
  <c r="G22" i="3" s="1"/>
  <c r="J22" i="3" s="1"/>
  <c r="K22" i="3" s="1"/>
  <c r="E21" i="3"/>
  <c r="F21" i="3" s="1"/>
  <c r="G21" i="3" s="1"/>
  <c r="J21" i="3" s="1"/>
  <c r="K21" i="3" s="1"/>
  <c r="E20" i="3"/>
  <c r="F20" i="3" s="1"/>
  <c r="G20" i="3" s="1"/>
  <c r="J20" i="3" s="1"/>
  <c r="K20" i="3" s="1"/>
  <c r="E19" i="3"/>
  <c r="F19" i="3" s="1"/>
  <c r="G19" i="3" s="1"/>
  <c r="J19" i="3" s="1"/>
  <c r="K19" i="3" s="1"/>
  <c r="E18" i="3"/>
  <c r="F18" i="3" s="1"/>
  <c r="G18" i="3" s="1"/>
  <c r="J18" i="3" s="1"/>
  <c r="K18" i="3" s="1"/>
  <c r="E17" i="3"/>
  <c r="F17" i="3" s="1"/>
  <c r="G17" i="3" s="1"/>
  <c r="J17" i="3" s="1"/>
  <c r="K17" i="3" s="1"/>
  <c r="E16" i="3"/>
  <c r="F16" i="3" s="1"/>
  <c r="G16" i="3" s="1"/>
  <c r="J16" i="3" s="1"/>
  <c r="K16" i="3" s="1"/>
  <c r="E15" i="3"/>
  <c r="F15" i="3" s="1"/>
  <c r="G15" i="3" s="1"/>
  <c r="J15" i="3" s="1"/>
  <c r="K15" i="3" s="1"/>
  <c r="E14" i="3"/>
  <c r="F14" i="3" s="1"/>
  <c r="G14" i="3" s="1"/>
  <c r="J14" i="3" s="1"/>
  <c r="K14" i="3" s="1"/>
  <c r="E13" i="3"/>
  <c r="F13" i="3" s="1"/>
  <c r="G13" i="3" s="1"/>
  <c r="J13" i="3" s="1"/>
  <c r="K13" i="3" s="1"/>
  <c r="E12" i="3"/>
  <c r="F12" i="3" s="1"/>
  <c r="G12" i="3" s="1"/>
  <c r="J12" i="3" s="1"/>
  <c r="K12" i="3" s="1"/>
  <c r="E11" i="3"/>
  <c r="F11" i="3" s="1"/>
  <c r="G11" i="3" s="1"/>
  <c r="J11" i="3" s="1"/>
  <c r="K11" i="3" s="1"/>
  <c r="E10" i="3"/>
  <c r="F10" i="3" s="1"/>
  <c r="G10" i="3" s="1"/>
  <c r="J10" i="3" s="1"/>
  <c r="K10" i="3" s="1"/>
  <c r="E9" i="3"/>
  <c r="F9" i="3" s="1"/>
  <c r="G9" i="3" s="1"/>
  <c r="J9" i="3" s="1"/>
  <c r="K9" i="3" s="1"/>
  <c r="E8" i="3"/>
  <c r="F8" i="3" s="1"/>
  <c r="G8" i="3" s="1"/>
  <c r="J8" i="3" s="1"/>
  <c r="K8" i="3" s="1"/>
  <c r="E7" i="3"/>
  <c r="F7" i="3" s="1"/>
  <c r="G7" i="3" s="1"/>
  <c r="J7" i="3" s="1"/>
  <c r="K7" i="3" s="1"/>
  <c r="E7" i="1"/>
  <c r="G7" i="1" s="1"/>
  <c r="H7" i="1" s="1"/>
  <c r="Z50" i="1"/>
  <c r="AW8" i="1"/>
  <c r="AX8" i="1" s="1"/>
  <c r="AW9" i="1"/>
  <c r="AX9" i="1" s="1"/>
  <c r="AW10" i="1"/>
  <c r="AZ10" i="1" s="1"/>
  <c r="AW11" i="1"/>
  <c r="AZ11" i="1" s="1"/>
  <c r="AW12" i="1"/>
  <c r="AX12" i="1" s="1"/>
  <c r="AW13" i="1"/>
  <c r="AX13" i="1" s="1"/>
  <c r="AW14" i="1"/>
  <c r="AX14" i="1" s="1"/>
  <c r="AW15" i="1"/>
  <c r="AX15" i="1" s="1"/>
  <c r="AW16" i="1"/>
  <c r="AX16" i="1" s="1"/>
  <c r="AW17" i="1"/>
  <c r="AX17" i="1" s="1"/>
  <c r="AW18" i="1"/>
  <c r="AX18" i="1" s="1"/>
  <c r="AW19" i="1"/>
  <c r="AX19" i="1" s="1"/>
  <c r="AW20" i="1"/>
  <c r="AX20" i="1" s="1"/>
  <c r="AW21" i="1"/>
  <c r="AX21" i="1" s="1"/>
  <c r="AW22" i="1"/>
  <c r="AX22" i="1" s="1"/>
  <c r="AW23" i="1"/>
  <c r="AX23" i="1" s="1"/>
  <c r="AW24" i="1"/>
  <c r="AX24" i="1" s="1"/>
  <c r="AW25" i="1"/>
  <c r="AX25" i="1" s="1"/>
  <c r="AW27" i="1"/>
  <c r="AZ27" i="1" s="1"/>
  <c r="AW30" i="1"/>
  <c r="AX30" i="1" s="1"/>
  <c r="AW31" i="1"/>
  <c r="AX31" i="1" s="1"/>
  <c r="AW32" i="1"/>
  <c r="AX32" i="1" s="1"/>
  <c r="AW33" i="1"/>
  <c r="AX33" i="1" s="1"/>
  <c r="AW34" i="1"/>
  <c r="AX34" i="1" s="1"/>
  <c r="AW35" i="1"/>
  <c r="AX35" i="1" s="1"/>
  <c r="AW36" i="1"/>
  <c r="AX36" i="1" s="1"/>
  <c r="AW37" i="1"/>
  <c r="AX37" i="1" s="1"/>
  <c r="AW38" i="1"/>
  <c r="AX38" i="1" s="1"/>
  <c r="AW39" i="1"/>
  <c r="AX39" i="1" s="1"/>
  <c r="AW40" i="1"/>
  <c r="AX40" i="1" s="1"/>
  <c r="AW41" i="1"/>
  <c r="AX41" i="1" s="1"/>
  <c r="AW42" i="1"/>
  <c r="AX42" i="1" s="1"/>
  <c r="AW44" i="1"/>
  <c r="AX44" i="1" s="1"/>
  <c r="AW7" i="1"/>
  <c r="AX7" i="1" s="1"/>
  <c r="AS50" i="1"/>
  <c r="AT50" i="1" s="1"/>
  <c r="D9" i="1"/>
  <c r="E9" i="1" s="1"/>
  <c r="G9" i="1" s="1"/>
  <c r="D40" i="1"/>
  <c r="E40" i="1" s="1"/>
  <c r="G40" i="1" s="1"/>
  <c r="D41" i="1"/>
  <c r="E41" i="1" s="1"/>
  <c r="G41" i="1" s="1"/>
  <c r="D42" i="1"/>
  <c r="E42" i="1" s="1"/>
  <c r="G42" i="1" s="1"/>
  <c r="D43" i="1"/>
  <c r="E43" i="1" s="1"/>
  <c r="D44" i="1"/>
  <c r="E44" i="1" s="1"/>
  <c r="D45" i="1"/>
  <c r="E45" i="1" s="1"/>
  <c r="G45" i="1" s="1"/>
  <c r="D46" i="1"/>
  <c r="E46" i="1" s="1"/>
  <c r="G46" i="1" s="1"/>
  <c r="D47" i="1"/>
  <c r="E47" i="1" s="1"/>
  <c r="G47" i="1" s="1"/>
  <c r="D48" i="1"/>
  <c r="E48" i="1" s="1"/>
  <c r="G48" i="1" s="1"/>
  <c r="D49" i="1"/>
  <c r="E49" i="1" s="1"/>
  <c r="G49" i="1" s="1"/>
  <c r="D39" i="1"/>
  <c r="E39" i="1" s="1"/>
  <c r="G39" i="1" s="1"/>
  <c r="E8" i="1"/>
  <c r="G8" i="1" s="1"/>
  <c r="D10" i="1"/>
  <c r="E10" i="1" s="1"/>
  <c r="G10" i="1" s="1"/>
  <c r="D11" i="1"/>
  <c r="E11" i="1" s="1"/>
  <c r="D12" i="1"/>
  <c r="E12" i="1" s="1"/>
  <c r="D13" i="1"/>
  <c r="E13" i="1" s="1"/>
  <c r="D14" i="1"/>
  <c r="E14" i="1" s="1"/>
  <c r="D15" i="1"/>
  <c r="E15" i="1" s="1"/>
  <c r="G15" i="1" s="1"/>
  <c r="D16" i="1"/>
  <c r="E16" i="1" s="1"/>
  <c r="D17" i="1"/>
  <c r="E17" i="1" s="1"/>
  <c r="G17" i="1" s="1"/>
  <c r="D18" i="1"/>
  <c r="E18" i="1" s="1"/>
  <c r="G18" i="1" s="1"/>
  <c r="D19" i="1"/>
  <c r="E19" i="1" s="1"/>
  <c r="G19" i="1" s="1"/>
  <c r="D20" i="1"/>
  <c r="E20" i="1" s="1"/>
  <c r="G20" i="1" s="1"/>
  <c r="D21" i="1"/>
  <c r="E21" i="1" s="1"/>
  <c r="G21" i="1" s="1"/>
  <c r="D22" i="1"/>
  <c r="E22" i="1" s="1"/>
  <c r="G22" i="1" s="1"/>
  <c r="D23" i="1"/>
  <c r="E23" i="1" s="1"/>
  <c r="G23" i="1" s="1"/>
  <c r="D24" i="1"/>
  <c r="E24" i="1" s="1"/>
  <c r="G24" i="1" s="1"/>
  <c r="D25" i="1"/>
  <c r="E25" i="1" s="1"/>
  <c r="G25" i="1" s="1"/>
  <c r="D26" i="1"/>
  <c r="E26" i="1" s="1"/>
  <c r="G26" i="1" s="1"/>
  <c r="D27" i="1"/>
  <c r="E27" i="1" s="1"/>
  <c r="D28" i="1"/>
  <c r="E28" i="1" s="1"/>
  <c r="D29" i="1"/>
  <c r="E29" i="1" s="1"/>
  <c r="D30" i="1"/>
  <c r="E30" i="1" s="1"/>
  <c r="D31" i="1"/>
  <c r="E31" i="1" s="1"/>
  <c r="G31" i="1" s="1"/>
  <c r="D32" i="1"/>
  <c r="E32" i="1" s="1"/>
  <c r="D33" i="1"/>
  <c r="E33" i="1" s="1"/>
  <c r="G33" i="1" s="1"/>
  <c r="D34" i="1"/>
  <c r="E34" i="1" s="1"/>
  <c r="G34" i="1" s="1"/>
  <c r="D35" i="1"/>
  <c r="E35" i="1" s="1"/>
  <c r="G35" i="1" s="1"/>
  <c r="D36" i="1"/>
  <c r="E36" i="1" s="1"/>
  <c r="G36" i="1" s="1"/>
  <c r="D37" i="1"/>
  <c r="E37" i="1" s="1"/>
  <c r="G37" i="1" s="1"/>
  <c r="D38" i="1"/>
  <c r="E38" i="1" s="1"/>
  <c r="G38" i="1" s="1"/>
  <c r="J46" i="4" l="1"/>
  <c r="K46" i="4" s="1"/>
  <c r="H46" i="4"/>
  <c r="J23" i="4"/>
  <c r="K23" i="4" s="1"/>
  <c r="H23" i="4"/>
  <c r="J15" i="4"/>
  <c r="K15" i="4" s="1"/>
  <c r="H15" i="4"/>
  <c r="J22" i="4"/>
  <c r="K22" i="4" s="1"/>
  <c r="H22" i="4"/>
  <c r="J38" i="4"/>
  <c r="K38" i="4" s="1"/>
  <c r="H38" i="4"/>
  <c r="J7" i="4"/>
  <c r="K7" i="4" s="1"/>
  <c r="H7" i="4"/>
  <c r="J16" i="4"/>
  <c r="K16" i="4" s="1"/>
  <c r="H16" i="4"/>
  <c r="J40" i="4"/>
  <c r="K40" i="4" s="1"/>
  <c r="H40" i="4"/>
  <c r="J9" i="4"/>
  <c r="K9" i="4" s="1"/>
  <c r="H9" i="4"/>
  <c r="J25" i="4"/>
  <c r="K25" i="4" s="1"/>
  <c r="H25" i="4"/>
  <c r="J41" i="4"/>
  <c r="K41" i="4" s="1"/>
  <c r="H41" i="4"/>
  <c r="J10" i="4"/>
  <c r="K10" i="4" s="1"/>
  <c r="H10" i="4"/>
  <c r="J26" i="4"/>
  <c r="K26" i="4" s="1"/>
  <c r="H26" i="4"/>
  <c r="J34" i="4"/>
  <c r="K34" i="4" s="1"/>
  <c r="H34" i="4"/>
  <c r="J11" i="4"/>
  <c r="K11" i="4" s="1"/>
  <c r="H11" i="4"/>
  <c r="J19" i="4"/>
  <c r="K19" i="4" s="1"/>
  <c r="H19" i="4"/>
  <c r="J43" i="4"/>
  <c r="K43" i="4" s="1"/>
  <c r="H43" i="4"/>
  <c r="J12" i="4"/>
  <c r="K12" i="4" s="1"/>
  <c r="H12" i="4"/>
  <c r="J20" i="4"/>
  <c r="K20" i="4" s="1"/>
  <c r="H20" i="4"/>
  <c r="J28" i="4"/>
  <c r="K28" i="4" s="1"/>
  <c r="H28" i="4"/>
  <c r="J36" i="4"/>
  <c r="K36" i="4" s="1"/>
  <c r="H36" i="4"/>
  <c r="J44" i="4"/>
  <c r="K44" i="4" s="1"/>
  <c r="H44" i="4"/>
  <c r="J14" i="4"/>
  <c r="K14" i="4" s="1"/>
  <c r="H14" i="4"/>
  <c r="J30" i="4"/>
  <c r="K30" i="4" s="1"/>
  <c r="H30" i="4"/>
  <c r="J31" i="4"/>
  <c r="K31" i="4" s="1"/>
  <c r="H31" i="4"/>
  <c r="J8" i="4"/>
  <c r="K8" i="4" s="1"/>
  <c r="H8" i="4"/>
  <c r="J24" i="4"/>
  <c r="K24" i="4" s="1"/>
  <c r="H24" i="4"/>
  <c r="J32" i="4"/>
  <c r="K32" i="4" s="1"/>
  <c r="H32" i="4"/>
  <c r="J17" i="4"/>
  <c r="K17" i="4" s="1"/>
  <c r="H17" i="4"/>
  <c r="J33" i="4"/>
  <c r="K33" i="4" s="1"/>
  <c r="H33" i="4"/>
  <c r="J18" i="4"/>
  <c r="K18" i="4" s="1"/>
  <c r="H18" i="4"/>
  <c r="J42" i="4"/>
  <c r="K42" i="4" s="1"/>
  <c r="H42" i="4"/>
  <c r="J27" i="4"/>
  <c r="K27" i="4" s="1"/>
  <c r="H27" i="4"/>
  <c r="J35" i="4"/>
  <c r="K35" i="4" s="1"/>
  <c r="H35" i="4"/>
  <c r="J13" i="4"/>
  <c r="K13" i="4" s="1"/>
  <c r="H13" i="4"/>
  <c r="J21" i="4"/>
  <c r="K21" i="4" s="1"/>
  <c r="H21" i="4"/>
  <c r="J29" i="4"/>
  <c r="K29" i="4" s="1"/>
  <c r="H29" i="4"/>
  <c r="J37" i="4"/>
  <c r="K37" i="4" s="1"/>
  <c r="H37" i="4"/>
  <c r="J45" i="4"/>
  <c r="K45" i="4" s="1"/>
  <c r="H45" i="4"/>
  <c r="L11" i="3"/>
  <c r="L20" i="3"/>
  <c r="L17" i="3"/>
  <c r="L27" i="3"/>
  <c r="L28" i="3"/>
  <c r="L36" i="3"/>
  <c r="L44" i="3"/>
  <c r="L34" i="3"/>
  <c r="L9" i="3"/>
  <c r="L13" i="3"/>
  <c r="L21" i="3"/>
  <c r="L19" i="3"/>
  <c r="L14" i="3"/>
  <c r="L22" i="3"/>
  <c r="L30" i="3"/>
  <c r="L38" i="3"/>
  <c r="L41" i="3"/>
  <c r="L12" i="3"/>
  <c r="L48" i="3"/>
  <c r="L7" i="3"/>
  <c r="L46" i="3"/>
  <c r="L47" i="3"/>
  <c r="L49" i="3"/>
  <c r="L15" i="3"/>
  <c r="L23" i="3"/>
  <c r="L31" i="3"/>
  <c r="L26" i="3"/>
  <c r="L45" i="3"/>
  <c r="L35" i="3"/>
  <c r="L16" i="3"/>
  <c r="L24" i="3"/>
  <c r="L42" i="3"/>
  <c r="L33" i="3"/>
  <c r="L37" i="3"/>
  <c r="L43" i="3"/>
  <c r="L40" i="3"/>
  <c r="L18" i="3"/>
  <c r="L29" i="3"/>
  <c r="L10" i="3"/>
  <c r="L8" i="3"/>
  <c r="L32" i="3"/>
  <c r="L39" i="3"/>
  <c r="L25" i="3"/>
  <c r="H39" i="3"/>
  <c r="H28" i="3"/>
  <c r="H42" i="3"/>
  <c r="H37" i="3"/>
  <c r="H7" i="3"/>
  <c r="H12" i="3"/>
  <c r="H19" i="3"/>
  <c r="H23" i="3"/>
  <c r="H35" i="3"/>
  <c r="H16" i="3"/>
  <c r="H20" i="3"/>
  <c r="H31" i="3"/>
  <c r="H22" i="3"/>
  <c r="H8" i="3"/>
  <c r="H17" i="3"/>
  <c r="H32" i="3"/>
  <c r="H43" i="3"/>
  <c r="H11" i="3"/>
  <c r="H9" i="3"/>
  <c r="H24" i="3"/>
  <c r="H40" i="3"/>
  <c r="H44" i="3"/>
  <c r="H25" i="3"/>
  <c r="H33" i="3"/>
  <c r="H45" i="3"/>
  <c r="H34" i="3"/>
  <c r="H29" i="3"/>
  <c r="H41" i="3"/>
  <c r="H38" i="3"/>
  <c r="H10" i="3"/>
  <c r="H14" i="3"/>
  <c r="H26" i="3"/>
  <c r="H30" i="3"/>
  <c r="H18" i="3"/>
  <c r="H27" i="3"/>
  <c r="H36" i="3"/>
  <c r="H21" i="3"/>
  <c r="AS7" i="1"/>
  <c r="AT7" i="1" s="1"/>
  <c r="AZ36" i="1"/>
  <c r="AZ20" i="1"/>
  <c r="AX27" i="1"/>
  <c r="AZ7" i="1"/>
  <c r="AZ35" i="1"/>
  <c r="AZ19" i="1"/>
  <c r="AZ34" i="1"/>
  <c r="AZ18" i="1"/>
  <c r="AX11" i="1"/>
  <c r="AZ33" i="1"/>
  <c r="AZ17" i="1"/>
  <c r="AX10" i="1"/>
  <c r="AZ32" i="1"/>
  <c r="AZ16" i="1"/>
  <c r="AZ31" i="1"/>
  <c r="AZ15" i="1"/>
  <c r="AZ30" i="1"/>
  <c r="AZ14" i="1"/>
  <c r="AZ13" i="1"/>
  <c r="AS40" i="1"/>
  <c r="AT40" i="1" s="1"/>
  <c r="AZ44" i="1"/>
  <c r="AZ12" i="1"/>
  <c r="AS38" i="1"/>
  <c r="AT38" i="1" s="1"/>
  <c r="AS35" i="1"/>
  <c r="AT35" i="1" s="1"/>
  <c r="AZ42" i="1"/>
  <c r="AS34" i="1"/>
  <c r="AT34" i="1" s="1"/>
  <c r="AZ41" i="1"/>
  <c r="AZ25" i="1"/>
  <c r="AZ9" i="1"/>
  <c r="AS10" i="1"/>
  <c r="AT10" i="1" s="1"/>
  <c r="AZ40" i="1"/>
  <c r="AZ24" i="1"/>
  <c r="AZ8" i="1"/>
  <c r="AZ39" i="1"/>
  <c r="AZ23" i="1"/>
  <c r="AZ38" i="1"/>
  <c r="AZ22" i="1"/>
  <c r="AZ37" i="1"/>
  <c r="AZ21" i="1"/>
  <c r="AS19" i="1"/>
  <c r="AT19" i="1" s="1"/>
  <c r="AS18" i="1"/>
  <c r="AT18" i="1" s="1"/>
  <c r="AS42" i="1"/>
  <c r="AT42" i="1" s="1"/>
  <c r="AS37" i="1"/>
  <c r="AT37" i="1" s="1"/>
  <c r="AS41" i="1"/>
  <c r="AT41" i="1" s="1"/>
  <c r="AS22" i="1"/>
  <c r="AT22" i="1" s="1"/>
  <c r="AS21" i="1"/>
  <c r="AT21" i="1" s="1"/>
  <c r="AS20" i="1"/>
  <c r="AT20" i="1" s="1"/>
  <c r="AS25" i="1"/>
  <c r="AT25" i="1" s="1"/>
  <c r="AS26" i="1"/>
  <c r="AT26" i="1" s="1"/>
  <c r="AS24" i="1"/>
  <c r="AT24" i="1" s="1"/>
  <c r="AS23" i="1"/>
  <c r="AT23" i="1" s="1"/>
  <c r="AS9" i="1"/>
  <c r="AT9" i="1" s="1"/>
  <c r="AS8" i="1"/>
  <c r="AT8" i="1" s="1"/>
  <c r="AS49" i="1"/>
  <c r="AT49" i="1" s="1"/>
  <c r="AS33" i="1"/>
  <c r="AT33" i="1" s="1"/>
  <c r="AS17" i="1"/>
  <c r="AT17" i="1" s="1"/>
  <c r="AS36" i="1"/>
  <c r="AT36" i="1" s="1"/>
  <c r="AS48" i="1"/>
  <c r="AT48" i="1" s="1"/>
  <c r="AS47" i="1"/>
  <c r="AT47" i="1" s="1"/>
  <c r="AS31" i="1"/>
  <c r="AT31" i="1" s="1"/>
  <c r="AS15" i="1"/>
  <c r="AT15" i="1" s="1"/>
  <c r="AS46" i="1"/>
  <c r="AT46" i="1" s="1"/>
  <c r="AS39" i="1"/>
  <c r="AT39" i="1" s="1"/>
  <c r="AS45" i="1"/>
  <c r="AT45" i="1" s="1"/>
  <c r="H42" i="1"/>
  <c r="H41" i="1"/>
  <c r="H26" i="1"/>
  <c r="H24" i="1"/>
  <c r="H15" i="1"/>
  <c r="H25" i="1"/>
  <c r="G30" i="1"/>
  <c r="G14" i="1"/>
  <c r="H10" i="1"/>
  <c r="H8" i="1"/>
  <c r="G16" i="1"/>
  <c r="G29" i="1"/>
  <c r="G13" i="1"/>
  <c r="H40" i="1"/>
  <c r="G32" i="1"/>
  <c r="G44" i="1"/>
  <c r="G28" i="1"/>
  <c r="G12" i="1"/>
  <c r="H31" i="1"/>
  <c r="H9" i="1"/>
  <c r="G43" i="1"/>
  <c r="G27" i="1"/>
  <c r="G11" i="1"/>
  <c r="H39" i="1"/>
  <c r="H21" i="1"/>
  <c r="H48" i="1"/>
  <c r="H37" i="1"/>
  <c r="H47" i="1"/>
  <c r="H36" i="1"/>
  <c r="H20" i="1"/>
  <c r="H46" i="1"/>
  <c r="H23" i="1"/>
  <c r="H38" i="1"/>
  <c r="H35" i="1"/>
  <c r="H19" i="1"/>
  <c r="H45" i="1"/>
  <c r="H49" i="1"/>
  <c r="H34" i="1"/>
  <c r="H22" i="1"/>
  <c r="H18" i="1"/>
  <c r="H33" i="1"/>
  <c r="H17" i="1"/>
  <c r="AB50" i="1" l="1"/>
  <c r="H13" i="3"/>
  <c r="H15" i="3"/>
  <c r="I15" i="3" s="1"/>
  <c r="AY7" i="1"/>
  <c r="AY31" i="1"/>
  <c r="AY14" i="1"/>
  <c r="AY15" i="1"/>
  <c r="AY35" i="1"/>
  <c r="AY32" i="1"/>
  <c r="AY48" i="1"/>
  <c r="AY37" i="1"/>
  <c r="AY33" i="1"/>
  <c r="AY19" i="1"/>
  <c r="AY23" i="1"/>
  <c r="AY34" i="1"/>
  <c r="AY16" i="1"/>
  <c r="AY45" i="1"/>
  <c r="AY17" i="1"/>
  <c r="AY18" i="1"/>
  <c r="AY49" i="1"/>
  <c r="AY42" i="1"/>
  <c r="AY27" i="1"/>
  <c r="AY47" i="1"/>
  <c r="AY11" i="1"/>
  <c r="AY8" i="1"/>
  <c r="AY9" i="1"/>
  <c r="AY10" i="1"/>
  <c r="AY25" i="1"/>
  <c r="AY24" i="1"/>
  <c r="AY46" i="1"/>
  <c r="AY41" i="1"/>
  <c r="AY28" i="1"/>
  <c r="AY43" i="1"/>
  <c r="AY36" i="1"/>
  <c r="AY39" i="1"/>
  <c r="AY20" i="1"/>
  <c r="AY44" i="1"/>
  <c r="AY38" i="1"/>
  <c r="AY26" i="1"/>
  <c r="AY30" i="1"/>
  <c r="AY12" i="1"/>
  <c r="AY21" i="1"/>
  <c r="AY50" i="1"/>
  <c r="AY22" i="1"/>
  <c r="AY29" i="1"/>
  <c r="AY40" i="1"/>
  <c r="AY13" i="1"/>
  <c r="AS27" i="1"/>
  <c r="AT27" i="1" s="1"/>
  <c r="AS30" i="1"/>
  <c r="AT30" i="1" s="1"/>
  <c r="AS32" i="1"/>
  <c r="AT32" i="1" s="1"/>
  <c r="AS14" i="1"/>
  <c r="AT14" i="1" s="1"/>
  <c r="AS11" i="1"/>
  <c r="AT11" i="1" s="1"/>
  <c r="AS12" i="1"/>
  <c r="AT12" i="1" s="1"/>
  <c r="AS29" i="1"/>
  <c r="AT29" i="1" s="1"/>
  <c r="AS43" i="1"/>
  <c r="AT43" i="1" s="1"/>
  <c r="AS28" i="1"/>
  <c r="AT28" i="1" s="1"/>
  <c r="AS44" i="1"/>
  <c r="AT44" i="1" s="1"/>
  <c r="AS13" i="1"/>
  <c r="AT13" i="1" s="1"/>
  <c r="AS16" i="1"/>
  <c r="AT16" i="1" s="1"/>
  <c r="H14" i="1"/>
  <c r="H27" i="1"/>
  <c r="H43" i="1"/>
  <c r="H11" i="1"/>
  <c r="H30" i="1"/>
  <c r="H12" i="1"/>
  <c r="H29" i="1"/>
  <c r="H13" i="1"/>
  <c r="H28" i="1"/>
  <c r="H32" i="1"/>
  <c r="H44" i="1"/>
  <c r="H16" i="1"/>
  <c r="I46" i="3" l="1"/>
  <c r="I16" i="3"/>
  <c r="I11" i="3"/>
  <c r="I34" i="3"/>
  <c r="I36" i="3"/>
  <c r="I23" i="3"/>
  <c r="I29" i="3"/>
  <c r="I47" i="3"/>
  <c r="I14" i="3"/>
  <c r="I7" i="3"/>
  <c r="I39" i="3"/>
  <c r="I49" i="3"/>
  <c r="I8" i="3"/>
  <c r="I19" i="3"/>
  <c r="I42" i="3"/>
  <c r="I30" i="3"/>
  <c r="I20" i="3"/>
  <c r="I35" i="3"/>
  <c r="I18" i="3"/>
  <c r="I48" i="3"/>
  <c r="I43" i="3"/>
  <c r="I45" i="3"/>
  <c r="I17" i="3"/>
  <c r="I25" i="3"/>
  <c r="I28" i="3"/>
  <c r="I9" i="3"/>
  <c r="I44" i="3"/>
  <c r="I32" i="3"/>
  <c r="I31" i="3"/>
  <c r="I41" i="3"/>
  <c r="I27" i="3"/>
  <c r="I33" i="3"/>
  <c r="I40" i="3"/>
  <c r="I21" i="3"/>
  <c r="I37" i="3"/>
  <c r="I13" i="3"/>
  <c r="I26" i="3"/>
  <c r="I10" i="3"/>
  <c r="I12" i="3"/>
  <c r="I24" i="3"/>
  <c r="I22" i="3"/>
  <c r="I38" i="3"/>
  <c r="X50" i="1"/>
  <c r="U50" i="1"/>
  <c r="I7" i="1"/>
  <c r="AU29" i="1"/>
  <c r="AU39" i="1"/>
  <c r="AU18" i="1"/>
  <c r="AU8" i="1"/>
  <c r="AU16" i="1"/>
  <c r="AU21" i="1"/>
  <c r="AU32" i="1"/>
  <c r="AU23" i="1"/>
  <c r="AU44" i="1"/>
  <c r="AU28" i="1"/>
  <c r="AU35" i="1"/>
  <c r="AU34" i="1"/>
  <c r="AU36" i="1"/>
  <c r="AU25" i="1"/>
  <c r="AU11" i="1"/>
  <c r="AU10" i="1"/>
  <c r="AU14" i="1"/>
  <c r="AU26" i="1"/>
  <c r="AU47" i="1"/>
  <c r="AU13" i="1"/>
  <c r="AU45" i="1"/>
  <c r="AU24" i="1"/>
  <c r="AU30" i="1"/>
  <c r="AU12" i="1"/>
  <c r="AU20" i="1"/>
  <c r="AU50" i="1"/>
  <c r="AU49" i="1"/>
  <c r="AU17" i="1"/>
  <c r="AU43" i="1"/>
  <c r="AU41" i="1"/>
  <c r="AU38" i="1"/>
  <c r="AU40" i="1"/>
  <c r="AU42" i="1"/>
  <c r="AU37" i="1"/>
  <c r="AU27" i="1"/>
  <c r="AU19" i="1"/>
  <c r="AU48" i="1"/>
  <c r="AU9" i="1"/>
  <c r="AU22" i="1"/>
  <c r="AU33" i="1"/>
  <c r="AU15" i="1"/>
  <c r="AU46" i="1"/>
  <c r="AU31" i="1"/>
  <c r="AU7" i="1"/>
  <c r="I28" i="1"/>
  <c r="I10" i="1"/>
  <c r="I42" i="1"/>
  <c r="I18" i="1"/>
  <c r="I13" i="1"/>
  <c r="I24" i="1"/>
  <c r="I22" i="1"/>
  <c r="I29" i="1"/>
  <c r="I37" i="1"/>
  <c r="I48" i="1"/>
  <c r="I43" i="1"/>
  <c r="I44" i="1"/>
  <c r="I21" i="1"/>
  <c r="I40" i="1"/>
  <c r="I19" i="1"/>
  <c r="I36" i="1"/>
  <c r="I11" i="1"/>
  <c r="I20" i="1"/>
  <c r="I27" i="1"/>
  <c r="I41" i="1"/>
  <c r="I38" i="1"/>
  <c r="I35" i="1"/>
  <c r="I25" i="1"/>
  <c r="I33" i="1"/>
  <c r="I17" i="1"/>
  <c r="I39" i="1"/>
  <c r="I31" i="1"/>
  <c r="I32" i="1"/>
  <c r="I9" i="1"/>
  <c r="I12" i="1"/>
  <c r="I45" i="1"/>
  <c r="I14" i="1"/>
  <c r="I15" i="1"/>
  <c r="I16" i="1"/>
  <c r="I23" i="1"/>
  <c r="I47" i="1"/>
  <c r="I34" i="1"/>
  <c r="I30" i="1"/>
  <c r="I46" i="1"/>
  <c r="I8" i="1"/>
  <c r="I49" i="1"/>
  <c r="I26" i="1"/>
  <c r="AC50" i="1" l="1"/>
  <c r="AF50" i="1" l="1"/>
  <c r="AI50" i="1"/>
  <c r="F39" i="4" l="1"/>
  <c r="G39" i="4" s="1"/>
  <c r="H39" i="4" s="1"/>
  <c r="I17" i="4" l="1"/>
  <c r="I10" i="4"/>
  <c r="I37" i="4"/>
  <c r="I14" i="4"/>
  <c r="I19" i="4"/>
  <c r="I32" i="4"/>
  <c r="I23" i="4"/>
  <c r="I48" i="4"/>
  <c r="I33" i="4"/>
  <c r="I28" i="4"/>
  <c r="I7" i="4"/>
  <c r="I26" i="4"/>
  <c r="I11" i="4"/>
  <c r="I21" i="4"/>
  <c r="I25" i="4"/>
  <c r="I18" i="4"/>
  <c r="I15" i="4"/>
  <c r="J39" i="4"/>
  <c r="K39" i="4" s="1"/>
  <c r="L22" i="4" s="1"/>
  <c r="L39" i="4"/>
  <c r="L27" i="4"/>
  <c r="L31" i="4"/>
  <c r="L16" i="4"/>
  <c r="I40" i="4"/>
  <c r="I39" i="4"/>
  <c r="L34" i="4"/>
  <c r="I31" i="4"/>
  <c r="I20" i="4"/>
  <c r="I9" i="4"/>
  <c r="L36" i="4"/>
  <c r="I35" i="4"/>
  <c r="I29" i="4"/>
  <c r="I38" i="4"/>
  <c r="L41" i="4"/>
  <c r="L17" i="4"/>
  <c r="I45" i="4"/>
  <c r="I49" i="4"/>
  <c r="L21" i="4"/>
  <c r="I34" i="4"/>
  <c r="I47" i="4"/>
  <c r="I36" i="4"/>
  <c r="I13" i="4"/>
  <c r="I12" i="4"/>
  <c r="I24" i="4"/>
  <c r="L37" i="4"/>
  <c r="L12" i="4"/>
  <c r="L18" i="4"/>
  <c r="L14" i="4"/>
  <c r="L45" i="4"/>
  <c r="I16" i="4"/>
  <c r="I41" i="4"/>
  <c r="I44" i="4"/>
  <c r="L7" i="4"/>
  <c r="L29" i="4"/>
  <c r="I8" i="4"/>
  <c r="I22" i="4"/>
  <c r="L30" i="4"/>
  <c r="L38" i="4"/>
  <c r="L15" i="4"/>
  <c r="I30" i="4"/>
  <c r="I42" i="4"/>
  <c r="I46" i="4"/>
  <c r="I27" i="4"/>
  <c r="I43" i="4"/>
  <c r="L28" i="4"/>
  <c r="L40" i="4"/>
  <c r="L42" i="4"/>
  <c r="L20" i="4"/>
  <c r="L10" i="4" l="1"/>
  <c r="L19" i="4"/>
  <c r="L48" i="4"/>
  <c r="L49" i="4"/>
  <c r="L11" i="4"/>
  <c r="L13" i="4"/>
  <c r="L46" i="4"/>
  <c r="L32" i="4"/>
  <c r="L23" i="4"/>
  <c r="L24" i="4"/>
  <c r="L35" i="4"/>
  <c r="L9" i="4"/>
  <c r="L26" i="4"/>
  <c r="L43" i="4"/>
  <c r="L47" i="4"/>
  <c r="L8" i="4"/>
  <c r="L33" i="4"/>
  <c r="L25" i="4"/>
  <c r="L44" i="4"/>
</calcChain>
</file>

<file path=xl/sharedStrings.xml><?xml version="1.0" encoding="utf-8"?>
<sst xmlns="http://schemas.openxmlformats.org/spreadsheetml/2006/main" count="265" uniqueCount="66">
  <si>
    <t>age.bin</t>
  </si>
  <si>
    <t>new.crust.o</t>
  </si>
  <si>
    <t>new.crust.hf</t>
  </si>
  <si>
    <t>reworked.crust.hf</t>
  </si>
  <si>
    <t>reworked.crust.oxygen</t>
  </si>
  <si>
    <t>reworking.rate.hf.filter</t>
  </si>
  <si>
    <t>reworking.rate.o.filter</t>
  </si>
  <si>
    <t>generation.rate.hf.filter</t>
  </si>
  <si>
    <t>generation.rate.o.filter</t>
  </si>
  <si>
    <t>generation.rate.cumulative.hf.filter</t>
  </si>
  <si>
    <t>generation.rate.cumulative.o.filter</t>
  </si>
  <si>
    <t>dhuime.growth.rate</t>
  </si>
  <si>
    <t>age.group</t>
  </si>
  <si>
    <t>count.row</t>
  </si>
  <si>
    <t>median.rework</t>
  </si>
  <si>
    <t>median.k2o</t>
  </si>
  <si>
    <t>median.ang</t>
  </si>
  <si>
    <t>median.ang.norm</t>
  </si>
  <si>
    <t>moyen.n.reworked</t>
  </si>
  <si>
    <t>moyen.n.juvenile</t>
  </si>
  <si>
    <t>moyen.reworked.ratio</t>
  </si>
  <si>
    <t>median.asi</t>
  </si>
  <si>
    <t>asi.n.reworked</t>
  </si>
  <si>
    <t>asi.n.juvenile</t>
  </si>
  <si>
    <t>asi.reworked.ratio</t>
  </si>
  <si>
    <t>dhuime.generation.cumulative.hf.filter</t>
  </si>
  <si>
    <t>moyen.hf.rework.number</t>
  </si>
  <si>
    <t>moyen.hf.juvenile.number</t>
  </si>
  <si>
    <t>NA</t>
  </si>
  <si>
    <t>Cumulative NCGR</t>
  </si>
  <si>
    <t>Juvenile Age N (D12 O Filt)</t>
  </si>
  <si>
    <t>Reworked Age N (D12 O Filter)</t>
  </si>
  <si>
    <t>Juvenile Growth (D12 O Filt)</t>
  </si>
  <si>
    <t>WR Reworking Ratio</t>
  </si>
  <si>
    <t>WR Juvenile Ration</t>
  </si>
  <si>
    <t>Juvenile Age N (WR Filter UPb Ages)</t>
  </si>
  <si>
    <t>NCGR using WR Data</t>
  </si>
  <si>
    <t>Juvenile growth (WR Filter Upb Ages)</t>
  </si>
  <si>
    <t>WR.Juvenile.Ratio</t>
  </si>
  <si>
    <t>Crustal Reworking Rate</t>
  </si>
  <si>
    <t>Age Bin</t>
  </si>
  <si>
    <t>Dhuime 2012 Upb Ages</t>
  </si>
  <si>
    <t>Dhuime 2012 Hf Model Ages</t>
  </si>
  <si>
    <t>Roberts 2016 Hf Model Ages</t>
  </si>
  <si>
    <t>Roberts 2016 Upb Ages</t>
  </si>
  <si>
    <t>Calculated New Crustal Growth</t>
  </si>
  <si>
    <t>New Crustal Growth Rate</t>
  </si>
  <si>
    <t>Number Reworked Crust Ages</t>
  </si>
  <si>
    <t>Number Juvenile Ages</t>
  </si>
  <si>
    <t>Cumulative Number Juvenile Ages</t>
  </si>
  <si>
    <t>WR.Juvenile.Ratio*</t>
  </si>
  <si>
    <t>*Synthetic Mesoarchean-Hadean Crust</t>
  </si>
  <si>
    <t>Juvenile Crust from Zircon O-isotope</t>
  </si>
  <si>
    <t>Calculated New Crustal Growth Rate</t>
  </si>
  <si>
    <t>Crustal Growth Rate</t>
  </si>
  <si>
    <t>Cumulative New Crustal Growth Rate</t>
  </si>
  <si>
    <t>New Crustal Growth Rate*</t>
  </si>
  <si>
    <t>* This is not a growth rate but a ratio that should not be cumulatively summed</t>
  </si>
  <si>
    <t>Mean Reworked Rate</t>
  </si>
  <si>
    <t>Reworked Rate SD</t>
  </si>
  <si>
    <t>Reworked Rate 2SE</t>
  </si>
  <si>
    <t>Number of Samples</t>
  </si>
  <si>
    <t>© 2023 The Authors </t>
  </si>
  <si>
    <t>Published by the European Association of Geochemistry under Creative Commons License CC-BY.</t>
  </si>
  <si>
    <r>
      <t xml:space="preserve">Reimink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(2023)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26, 25–49 | https://doi.org/10.7185/geochemlet.2324</t>
    </r>
  </si>
  <si>
    <r>
      <t xml:space="preserve">Reimink </t>
    </r>
    <r>
      <rPr>
        <i/>
        <sz val="10"/>
        <color theme="1"/>
        <rFont val="Calibri"/>
        <family val="2"/>
        <scheme val="minor"/>
      </rPr>
      <t>et al.</t>
    </r>
    <r>
      <rPr>
        <sz val="10"/>
        <color theme="1"/>
        <rFont val="Calibri"/>
        <family val="2"/>
        <scheme val="minor"/>
      </rPr>
      <t xml:space="preserve"> (2023)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26, 45–49 | https://doi.org/10.7185/geochemlet.2324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</si>
</sst>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0" xfId="0" applyFont="1"/>
    <xf numFmtId="0" fontId="16" fillId="0" borderId="10" xfId="0" applyFont="1" applyBorder="1"/>
    <xf numFmtId="0" fontId="16" fillId="0" borderId="11" xfId="0" applyFont="1" applyBorder="1"/>
    <xf numFmtId="0" fontId="0" fillId="0" borderId="10" xfId="0" applyBorder="1"/>
    <xf numFmtId="2" fontId="0" fillId="0" borderId="0" xfId="0" applyNumberForma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6" fillId="0" borderId="12" xfId="0" applyFont="1" applyBorder="1"/>
    <xf numFmtId="0" fontId="16" fillId="0" borderId="13" xfId="0" applyFont="1" applyBorder="1"/>
    <xf numFmtId="2" fontId="18" fillId="0" borderId="0" xfId="0" applyNumberFormat="1" applyFont="1"/>
    <xf numFmtId="0" fontId="18" fillId="0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Reworked Crust Hf model ages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'S2 Dhuime 2012 Calculations'!$A$7:$A$49</c:f>
              <c:numCache>
                <c:formatCode>General</c:formatCode>
                <c:ptCount val="4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</c:numCache>
            </c:numRef>
          </c:xVal>
          <c:yVal>
            <c:numRef>
              <c:f>'S2 Dhuime 2012 Calculations'!$B$7:$B$49</c:f>
              <c:numCache>
                <c:formatCode>General</c:formatCode>
                <c:ptCount val="43"/>
                <c:pt idx="0">
                  <c:v>377</c:v>
                </c:pt>
                <c:pt idx="1">
                  <c:v>374</c:v>
                </c:pt>
                <c:pt idx="2">
                  <c:v>186</c:v>
                </c:pt>
                <c:pt idx="3">
                  <c:v>22</c:v>
                </c:pt>
                <c:pt idx="4">
                  <c:v>246</c:v>
                </c:pt>
                <c:pt idx="5">
                  <c:v>698</c:v>
                </c:pt>
                <c:pt idx="6">
                  <c:v>283</c:v>
                </c:pt>
                <c:pt idx="7">
                  <c:v>100</c:v>
                </c:pt>
                <c:pt idx="8">
                  <c:v>188</c:v>
                </c:pt>
                <c:pt idx="9">
                  <c:v>226</c:v>
                </c:pt>
                <c:pt idx="10">
                  <c:v>272</c:v>
                </c:pt>
                <c:pt idx="11">
                  <c:v>356</c:v>
                </c:pt>
                <c:pt idx="12">
                  <c:v>193</c:v>
                </c:pt>
                <c:pt idx="13">
                  <c:v>85</c:v>
                </c:pt>
                <c:pt idx="14">
                  <c:v>126</c:v>
                </c:pt>
                <c:pt idx="15">
                  <c:v>299</c:v>
                </c:pt>
                <c:pt idx="16">
                  <c:v>326</c:v>
                </c:pt>
                <c:pt idx="17">
                  <c:v>313</c:v>
                </c:pt>
                <c:pt idx="18">
                  <c:v>419</c:v>
                </c:pt>
                <c:pt idx="19">
                  <c:v>126</c:v>
                </c:pt>
                <c:pt idx="20">
                  <c:v>114</c:v>
                </c:pt>
                <c:pt idx="21">
                  <c:v>76</c:v>
                </c:pt>
                <c:pt idx="22">
                  <c:v>67</c:v>
                </c:pt>
                <c:pt idx="23">
                  <c:v>77</c:v>
                </c:pt>
                <c:pt idx="24">
                  <c:v>274</c:v>
                </c:pt>
                <c:pt idx="25">
                  <c:v>239</c:v>
                </c:pt>
                <c:pt idx="26">
                  <c:v>348</c:v>
                </c:pt>
                <c:pt idx="27">
                  <c:v>184</c:v>
                </c:pt>
                <c:pt idx="28">
                  <c:v>50</c:v>
                </c:pt>
                <c:pt idx="29">
                  <c:v>26</c:v>
                </c:pt>
                <c:pt idx="30">
                  <c:v>22</c:v>
                </c:pt>
                <c:pt idx="31">
                  <c:v>25</c:v>
                </c:pt>
                <c:pt idx="32">
                  <c:v>21</c:v>
                </c:pt>
                <c:pt idx="33">
                  <c:v>16</c:v>
                </c:pt>
                <c:pt idx="34">
                  <c:v>5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D7C-EB4E-925D-A242DEC0AF3D}"/>
            </c:ext>
          </c:extLst>
        </c:ser>
        <c:ser>
          <c:idx val="1"/>
          <c:order val="1"/>
          <c:tx>
            <c:v>Number of Hf Model Ages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'S2 Dhuime 2012 Calculations'!$A$7:$A$49</c:f>
              <c:numCache>
                <c:formatCode>General</c:formatCode>
                <c:ptCount val="4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</c:numCache>
            </c:numRef>
          </c:xVal>
          <c:yVal>
            <c:numRef>
              <c:f>'S2 Dhuime 2012 Calculations'!$C$7:$C$49</c:f>
              <c:numCache>
                <c:formatCode>General</c:formatCode>
                <c:ptCount val="43"/>
                <c:pt idx="0">
                  <c:v>18</c:v>
                </c:pt>
                <c:pt idx="1">
                  <c:v>231</c:v>
                </c:pt>
                <c:pt idx="2">
                  <c:v>118</c:v>
                </c:pt>
                <c:pt idx="3">
                  <c:v>116</c:v>
                </c:pt>
                <c:pt idx="4">
                  <c:v>102</c:v>
                </c:pt>
                <c:pt idx="5">
                  <c:v>47</c:v>
                </c:pt>
                <c:pt idx="6">
                  <c:v>38</c:v>
                </c:pt>
                <c:pt idx="7">
                  <c:v>47</c:v>
                </c:pt>
                <c:pt idx="8">
                  <c:v>73</c:v>
                </c:pt>
                <c:pt idx="9">
                  <c:v>86</c:v>
                </c:pt>
                <c:pt idx="10">
                  <c:v>108</c:v>
                </c:pt>
                <c:pt idx="11">
                  <c:v>199</c:v>
                </c:pt>
                <c:pt idx="12">
                  <c:v>211</c:v>
                </c:pt>
                <c:pt idx="13">
                  <c:v>263</c:v>
                </c:pt>
                <c:pt idx="14">
                  <c:v>268</c:v>
                </c:pt>
                <c:pt idx="15">
                  <c:v>293</c:v>
                </c:pt>
                <c:pt idx="16">
                  <c:v>313</c:v>
                </c:pt>
                <c:pt idx="17">
                  <c:v>278</c:v>
                </c:pt>
                <c:pt idx="18">
                  <c:v>301</c:v>
                </c:pt>
                <c:pt idx="19">
                  <c:v>259</c:v>
                </c:pt>
                <c:pt idx="20">
                  <c:v>256</c:v>
                </c:pt>
                <c:pt idx="21">
                  <c:v>207</c:v>
                </c:pt>
                <c:pt idx="22">
                  <c:v>216</c:v>
                </c:pt>
                <c:pt idx="23">
                  <c:v>260</c:v>
                </c:pt>
                <c:pt idx="24">
                  <c:v>260</c:v>
                </c:pt>
                <c:pt idx="25">
                  <c:v>253</c:v>
                </c:pt>
                <c:pt idx="26">
                  <c:v>260</c:v>
                </c:pt>
                <c:pt idx="27">
                  <c:v>319</c:v>
                </c:pt>
                <c:pt idx="28">
                  <c:v>270</c:v>
                </c:pt>
                <c:pt idx="29">
                  <c:v>265</c:v>
                </c:pt>
                <c:pt idx="30">
                  <c:v>230</c:v>
                </c:pt>
                <c:pt idx="31">
                  <c:v>183</c:v>
                </c:pt>
                <c:pt idx="32">
                  <c:v>132</c:v>
                </c:pt>
                <c:pt idx="33">
                  <c:v>126</c:v>
                </c:pt>
                <c:pt idx="34">
                  <c:v>124</c:v>
                </c:pt>
                <c:pt idx="35">
                  <c:v>86</c:v>
                </c:pt>
                <c:pt idx="36">
                  <c:v>53</c:v>
                </c:pt>
                <c:pt idx="37">
                  <c:v>35</c:v>
                </c:pt>
                <c:pt idx="38">
                  <c:v>26</c:v>
                </c:pt>
                <c:pt idx="39">
                  <c:v>16</c:v>
                </c:pt>
                <c:pt idx="40">
                  <c:v>10</c:v>
                </c:pt>
                <c:pt idx="41">
                  <c:v>5</c:v>
                </c:pt>
                <c:pt idx="42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7C-EB4E-925D-A242DEC0AF3D}"/>
            </c:ext>
          </c:extLst>
        </c:ser>
        <c:ser>
          <c:idx val="3"/>
          <c:order val="2"/>
          <c:tx>
            <c:v>New Crust (Dhuime Oxygen Filter)</c:v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9525">
                <a:solidFill>
                  <a:schemeClr val="accent6">
                    <a:lumMod val="60000"/>
                    <a:lumOff val="40000"/>
                  </a:schemeClr>
                </a:solidFill>
              </a:ln>
              <a:effectLst/>
            </c:spPr>
          </c:marker>
          <c:xVal>
            <c:numRef>
              <c:f>'S2 Dhuime 2012 Calculations'!$A$7:$A$49</c:f>
              <c:numCache>
                <c:formatCode>General</c:formatCode>
                <c:ptCount val="4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</c:numCache>
            </c:numRef>
          </c:xVal>
          <c:yVal>
            <c:numRef>
              <c:f>'S2 Dhuime 2012 Calculations'!$E$7:$E$49</c:f>
              <c:numCache>
                <c:formatCode>0.00</c:formatCode>
                <c:ptCount val="43"/>
                <c:pt idx="0">
                  <c:v>18</c:v>
                </c:pt>
                <c:pt idx="1">
                  <c:v>231</c:v>
                </c:pt>
                <c:pt idx="2">
                  <c:v>111.33842800000001</c:v>
                </c:pt>
                <c:pt idx="3">
                  <c:v>99.215264000000005</c:v>
                </c:pt>
                <c:pt idx="4">
                  <c:v>78.830700000000022</c:v>
                </c:pt>
                <c:pt idx="5">
                  <c:v>32.720648000000004</c:v>
                </c:pt>
                <c:pt idx="6">
                  <c:v>23.761628000000002</c:v>
                </c:pt>
                <c:pt idx="7">
                  <c:v>26.330152000000002</c:v>
                </c:pt>
                <c:pt idx="8">
                  <c:v>36.566722000000006</c:v>
                </c:pt>
                <c:pt idx="9">
                  <c:v>38.476400000000012</c:v>
                </c:pt>
                <c:pt idx="10">
                  <c:v>43.164792000000006</c:v>
                </c:pt>
                <c:pt idx="11">
                  <c:v>71.189464000000015</c:v>
                </c:pt>
                <c:pt idx="12">
                  <c:v>67.854645999999988</c:v>
                </c:pt>
                <c:pt idx="13">
                  <c:v>76.591911999999979</c:v>
                </c:pt>
                <c:pt idx="14">
                  <c:v>71.462200000000038</c:v>
                </c:pt>
                <c:pt idx="15">
                  <c:v>72.624152000000024</c:v>
                </c:pt>
                <c:pt idx="16">
                  <c:v>73.513058000000001</c:v>
                </c:pt>
                <c:pt idx="17">
                  <c:v>63.288367999999963</c:v>
                </c:pt>
                <c:pt idx="18">
                  <c:v>68.096434000000016</c:v>
                </c:pt>
                <c:pt idx="19">
                  <c:v>59.725400000000036</c:v>
                </c:pt>
                <c:pt idx="20">
                  <c:v>61.633023999999978</c:v>
                </c:pt>
                <c:pt idx="21">
                  <c:v>53.136072000000006</c:v>
                </c:pt>
                <c:pt idx="22">
                  <c:v>60.140015999999967</c:v>
                </c:pt>
                <c:pt idx="23">
                  <c:v>79.545439999999999</c:v>
                </c:pt>
                <c:pt idx="24">
                  <c:v>88.205000000000013</c:v>
                </c:pt>
                <c:pt idx="25">
                  <c:v>95.721031999999951</c:v>
                </c:pt>
                <c:pt idx="26">
                  <c:v>110.03875999999997</c:v>
                </c:pt>
                <c:pt idx="27">
                  <c:v>151.17282399999988</c:v>
                </c:pt>
                <c:pt idx="28">
                  <c:v>143.19557999999995</c:v>
                </c:pt>
                <c:pt idx="29">
                  <c:v>157.03900000000007</c:v>
                </c:pt>
                <c:pt idx="30">
                  <c:v>151.94581999999994</c:v>
                </c:pt>
                <c:pt idx="31">
                  <c:v>134.40544800000001</c:v>
                </c:pt>
                <c:pt idx="32">
                  <c:v>96.36</c:v>
                </c:pt>
                <c:pt idx="33">
                  <c:v>91.98</c:v>
                </c:pt>
                <c:pt idx="34">
                  <c:v>90.52</c:v>
                </c:pt>
                <c:pt idx="35">
                  <c:v>62.78</c:v>
                </c:pt>
                <c:pt idx="36">
                  <c:v>38.69</c:v>
                </c:pt>
                <c:pt idx="37">
                  <c:v>25.55</c:v>
                </c:pt>
                <c:pt idx="38">
                  <c:v>18.98</c:v>
                </c:pt>
                <c:pt idx="39">
                  <c:v>11.68</c:v>
                </c:pt>
                <c:pt idx="40">
                  <c:v>7.3</c:v>
                </c:pt>
                <c:pt idx="41">
                  <c:v>3.65</c:v>
                </c:pt>
                <c:pt idx="42">
                  <c:v>0.73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CA-DB4F-BD0B-59F740D4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5553471"/>
        <c:axId val="1665721119"/>
      </c:scatterChart>
      <c:valAx>
        <c:axId val="1665553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721119"/>
        <c:crosses val="autoZero"/>
        <c:crossBetween val="midCat"/>
      </c:valAx>
      <c:valAx>
        <c:axId val="1665721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5553471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959173147205229E-2"/>
          <c:y val="1.122212485431269E-2"/>
          <c:w val="0.95085946074922456"/>
          <c:h val="0.8631333673218905"/>
        </c:manualLayout>
      </c:layout>
      <c:scatterChart>
        <c:scatterStyle val="lineMarker"/>
        <c:varyColors val="0"/>
        <c:ser>
          <c:idx val="1"/>
          <c:order val="0"/>
          <c:tx>
            <c:v>Cumulative Crustal Growth Ratio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'S2 Dhuime 2012 Calculations'!$A$7:$A$49</c:f>
              <c:numCache>
                <c:formatCode>General</c:formatCode>
                <c:ptCount val="4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</c:numCache>
            </c:numRef>
          </c:xVal>
          <c:yVal>
            <c:numRef>
              <c:f>'S2 Dhuime 2012 Calculations'!$I$7:$I$49</c:f>
              <c:numCache>
                <c:formatCode>General</c:formatCode>
                <c:ptCount val="43"/>
                <c:pt idx="0">
                  <c:v>100</c:v>
                </c:pt>
                <c:pt idx="1">
                  <c:v>99.79083180660858</c:v>
                </c:pt>
                <c:pt idx="2">
                  <c:v>98.038255883192519</c:v>
                </c:pt>
                <c:pt idx="3">
                  <c:v>96.319499674316916</c:v>
                </c:pt>
                <c:pt idx="4">
                  <c:v>92.562497758445843</c:v>
                </c:pt>
                <c:pt idx="5">
                  <c:v>91.44856608990473</c:v>
                </c:pt>
                <c:pt idx="6">
                  <c:v>91.243028740139266</c:v>
                </c:pt>
                <c:pt idx="7">
                  <c:v>90.8874830697264</c:v>
                </c:pt>
                <c:pt idx="8">
                  <c:v>89.930803315150172</c:v>
                </c:pt>
                <c:pt idx="9">
                  <c:v>89.183389938455321</c:v>
                </c:pt>
                <c:pt idx="10">
                  <c:v>88.515618649998132</c:v>
                </c:pt>
                <c:pt idx="11">
                  <c:v>87.886963911795334</c:v>
                </c:pt>
                <c:pt idx="12">
                  <c:v>87.122044951532445</c:v>
                </c:pt>
                <c:pt idx="13">
                  <c:v>85.92805341380226</c:v>
                </c:pt>
                <c:pt idx="14">
                  <c:v>83.752430984937249</c:v>
                </c:pt>
                <c:pt idx="15">
                  <c:v>82.091266465133842</c:v>
                </c:pt>
                <c:pt idx="16">
                  <c:v>81.194256270152152</c:v>
                </c:pt>
                <c:pt idx="17">
                  <c:v>80.349651079501257</c:v>
                </c:pt>
                <c:pt idx="18">
                  <c:v>79.577640344651087</c:v>
                </c:pt>
                <c:pt idx="19">
                  <c:v>78.935943866708612</c:v>
                </c:pt>
                <c:pt idx="20">
                  <c:v>77.459870308366789</c:v>
                </c:pt>
                <c:pt idx="21">
                  <c:v>75.849122557193567</c:v>
                </c:pt>
                <c:pt idx="22">
                  <c:v>73.960426339858699</c:v>
                </c:pt>
                <c:pt idx="23">
                  <c:v>71.789217925203658</c:v>
                </c:pt>
                <c:pt idx="24">
                  <c:v>69.456860513322411</c:v>
                </c:pt>
                <c:pt idx="25">
                  <c:v>68.339073655857419</c:v>
                </c:pt>
                <c:pt idx="26">
                  <c:v>67.026436763165478</c:v>
                </c:pt>
                <c:pt idx="27">
                  <c:v>65.923720719157416</c:v>
                </c:pt>
                <c:pt idx="28">
                  <c:v>63.853459421170655</c:v>
                </c:pt>
                <c:pt idx="29">
                  <c:v>60.451315649948469</c:v>
                </c:pt>
                <c:pt idx="30">
                  <c:v>56.513239384116666</c:v>
                </c:pt>
                <c:pt idx="31">
                  <c:v>52.503695268663009</c:v>
                </c:pt>
                <c:pt idx="32">
                  <c:v>48.63349045736198</c:v>
                </c:pt>
                <c:pt idx="33">
                  <c:v>44.864743955381755</c:v>
                </c:pt>
                <c:pt idx="34">
                  <c:v>40.954801929535058</c:v>
                </c:pt>
                <c:pt idx="35">
                  <c:v>36.604990126313027</c:v>
                </c:pt>
                <c:pt idx="36">
                  <c:v>32.014910326890039</c:v>
                </c:pt>
                <c:pt idx="37">
                  <c:v>27.540478796537926</c:v>
                </c:pt>
                <c:pt idx="38">
                  <c:v>22.950398997114938</c:v>
                </c:pt>
                <c:pt idx="39">
                  <c:v>18.36031919769195</c:v>
                </c:pt>
                <c:pt idx="40">
                  <c:v>13.770239398268963</c:v>
                </c:pt>
                <c:pt idx="41">
                  <c:v>9.1801595988459752</c:v>
                </c:pt>
                <c:pt idx="42">
                  <c:v>4.5900797994229876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5F-8B42-9CFD-CB79D754D81A}"/>
            </c:ext>
          </c:extLst>
        </c:ser>
        <c:ser>
          <c:idx val="2"/>
          <c:order val="1"/>
          <c:tx>
            <c:v>Uncorrected Hf Ages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'S2 Dhuime 2012 Calculations'!$A$7:$A$49</c:f>
              <c:numCache>
                <c:formatCode>General</c:formatCode>
                <c:ptCount val="4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</c:numCache>
            </c:numRef>
          </c:xVal>
          <c:yVal>
            <c:numRef>
              <c:f>'S2 Dhuime 2012 Calculations'!$J$7:$J$49</c:f>
              <c:numCache>
                <c:formatCode>General</c:formatCode>
                <c:ptCount val="43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65F-8B42-9CFD-CB79D754D81A}"/>
            </c:ext>
          </c:extLst>
        </c:ser>
        <c:ser>
          <c:idx val="4"/>
          <c:order val="2"/>
          <c:tx>
            <c:v>WR Cumulative Ratio Rate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'S2 Dhuime 2012 Calculations'!$A$7:$A$49</c:f>
              <c:numCache>
                <c:formatCode>General</c:formatCode>
                <c:ptCount val="4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</c:numCache>
            </c:numRef>
          </c:xVal>
          <c:yVal>
            <c:numRef>
              <c:f>'S2 Dhuime 2012 Calculations'!$U$7:$U$50</c:f>
              <c:numCache>
                <c:formatCode>General</c:formatCode>
                <c:ptCount val="44"/>
                <c:pt idx="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65F-8B42-9CFD-CB79D754D81A}"/>
            </c:ext>
          </c:extLst>
        </c:ser>
        <c:ser>
          <c:idx val="0"/>
          <c:order val="3"/>
          <c:tx>
            <c:v>WR Ages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'S2 Dhuime 2012 Calculations'!$A$7:$A$49</c:f>
              <c:numCache>
                <c:formatCode>General</c:formatCode>
                <c:ptCount val="4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</c:numCache>
            </c:numRef>
          </c:xVal>
          <c:yVal>
            <c:numRef>
              <c:f>'S2 Dhuime 2012 Calculations'!$Z$7:$Z$50</c:f>
              <c:numCache>
                <c:formatCode>General</c:formatCode>
                <c:ptCount val="44"/>
                <c:pt idx="4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65F-8B42-9CFD-CB79D754D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103200"/>
        <c:axId val="1662777215"/>
      </c:scatterChart>
      <c:valAx>
        <c:axId val="591103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2777215"/>
        <c:crosses val="autoZero"/>
        <c:crossBetween val="midCat"/>
      </c:valAx>
      <c:valAx>
        <c:axId val="1662777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1103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1475442</xdr:colOff>
      <xdr:row>4</xdr:row>
      <xdr:rowOff>87182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8C166E1-D15A-5443-B4D5-32FF1A3DE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9525"/>
          <a:ext cx="1980267" cy="87775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1</xdr:rowOff>
    </xdr:from>
    <xdr:to>
      <xdr:col>4</xdr:col>
      <xdr:colOff>1390650</xdr:colOff>
      <xdr:row>4</xdr:row>
      <xdr:rowOff>133351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EE3EDBE1-6431-6D4F-BFE8-8FD7D10F4BC6}"/>
            </a:ext>
          </a:extLst>
        </xdr:cNvPr>
        <xdr:cNvSpPr txBox="1">
          <a:spLocks noChangeArrowheads="1"/>
        </xdr:cNvSpPr>
      </xdr:nvSpPr>
      <xdr:spPr bwMode="auto">
        <a:xfrm>
          <a:off x="2428875" y="1"/>
          <a:ext cx="4210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Reimink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whole-lithosphere view of continental growth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50</xdr:row>
      <xdr:rowOff>88900</xdr:rowOff>
    </xdr:from>
    <xdr:to>
      <xdr:col>6</xdr:col>
      <xdr:colOff>270933</xdr:colOff>
      <xdr:row>76</xdr:row>
      <xdr:rowOff>88900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01A59A-7591-D040-9B36-948F331E573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660400</xdr:colOff>
      <xdr:row>50</xdr:row>
      <xdr:rowOff>46018</xdr:rowOff>
    </xdr:from>
    <xdr:to>
      <xdr:col>12</xdr:col>
      <xdr:colOff>1903029</xdr:colOff>
      <xdr:row>76</xdr:row>
      <xdr:rowOff>84668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67DE4E4-3908-794F-9D23-D919CCA56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88900</xdr:colOff>
      <xdr:row>0</xdr:row>
      <xdr:rowOff>25400</xdr:rowOff>
    </xdr:from>
    <xdr:to>
      <xdr:col>1</xdr:col>
      <xdr:colOff>1230967</xdr:colOff>
      <xdr:row>4</xdr:row>
      <xdr:rowOff>90357</xdr:rowOff>
    </xdr:to>
    <xdr:pic>
      <xdr:nvPicPr>
        <xdr:cNvPr id="5" name="Image 1">
          <a:extLst>
            <a:ext uri="{FF2B5EF4-FFF2-40B4-BE49-F238E27FC236}">
              <a16:creationId xmlns:a16="http://schemas.microsoft.com/office/drawing/2014/main" id="{C8C166E1-D15A-5443-B4D5-32FF1A3DE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900" y="25400"/>
          <a:ext cx="1980267" cy="877757"/>
        </a:xfrm>
        <a:prstGeom prst="rect">
          <a:avLst/>
        </a:prstGeom>
      </xdr:spPr>
    </xdr:pic>
    <xdr:clientData/>
  </xdr:twoCellAnchor>
  <xdr:twoCellAnchor>
    <xdr:from>
      <xdr:col>2</xdr:col>
      <xdr:colOff>88900</xdr:colOff>
      <xdr:row>0</xdr:row>
      <xdr:rowOff>190500</xdr:rowOff>
    </xdr:from>
    <xdr:to>
      <xdr:col>9</xdr:col>
      <xdr:colOff>63500</xdr:colOff>
      <xdr:row>4</xdr:row>
      <xdr:rowOff>33649</xdr:rowOff>
    </xdr:to>
    <xdr:sp macro="" textlink="">
      <xdr:nvSpPr>
        <xdr:cNvPr id="7" name="ZoneTexte 3">
          <a:extLst>
            <a:ext uri="{FF2B5EF4-FFF2-40B4-BE49-F238E27FC236}">
              <a16:creationId xmlns:a16="http://schemas.microsoft.com/office/drawing/2014/main" id="{EE3EDBE1-6431-6D4F-BFE8-8FD7D10F4BC6}"/>
            </a:ext>
          </a:extLst>
        </xdr:cNvPr>
        <xdr:cNvSpPr txBox="1">
          <a:spLocks noChangeArrowheads="1"/>
        </xdr:cNvSpPr>
      </xdr:nvSpPr>
      <xdr:spPr bwMode="auto">
        <a:xfrm>
          <a:off x="2501900" y="190500"/>
          <a:ext cx="13957300" cy="655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Reimink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whole-lithosphere view of continental growth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165100</xdr:colOff>
      <xdr:row>0</xdr:row>
      <xdr:rowOff>76200</xdr:rowOff>
    </xdr:from>
    <xdr:to>
      <xdr:col>2</xdr:col>
      <xdr:colOff>494367</xdr:colOff>
      <xdr:row>4</xdr:row>
      <xdr:rowOff>141157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8C166E1-D15A-5443-B4D5-32FF1A3DE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6600" y="76200"/>
          <a:ext cx="1980267" cy="877757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11</xdr:col>
      <xdr:colOff>2298700</xdr:colOff>
      <xdr:row>3</xdr:row>
      <xdr:rowOff>46349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EE3EDBE1-6431-6D4F-BFE8-8FD7D10F4BC6}"/>
            </a:ext>
          </a:extLst>
        </xdr:cNvPr>
        <xdr:cNvSpPr txBox="1">
          <a:spLocks noChangeArrowheads="1"/>
        </xdr:cNvSpPr>
      </xdr:nvSpPr>
      <xdr:spPr bwMode="auto">
        <a:xfrm>
          <a:off x="4229100" y="0"/>
          <a:ext cx="16713200" cy="655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Reimink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whole-lithosphere view of continental growth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1</xdr:col>
      <xdr:colOff>1535767</xdr:colOff>
      <xdr:row>4</xdr:row>
      <xdr:rowOff>64957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8C166E1-D15A-5443-B4D5-32FF1A3DE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1980267" cy="87775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11</xdr:col>
      <xdr:colOff>2336800</xdr:colOff>
      <xdr:row>3</xdr:row>
      <xdr:rowOff>46349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EE3EDBE1-6431-6D4F-BFE8-8FD7D10F4BC6}"/>
            </a:ext>
          </a:extLst>
        </xdr:cNvPr>
        <xdr:cNvSpPr txBox="1">
          <a:spLocks noChangeArrowheads="1"/>
        </xdr:cNvSpPr>
      </xdr:nvSpPr>
      <xdr:spPr bwMode="auto">
        <a:xfrm>
          <a:off x="2222500" y="0"/>
          <a:ext cx="18834100" cy="655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Reimink </a:t>
          </a:r>
          <a:r>
            <a:rPr lang="en-GB" sz="1800" b="1" i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et al.</a:t>
          </a:r>
        </a:p>
        <a:p>
          <a:pPr algn="r"/>
          <a:r>
            <a:rPr lang="en-GB" sz="1800" b="1" kern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whole-lithosphere view of continental growth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53"/>
  <sheetViews>
    <sheetView topLeftCell="A31" workbookViewId="0">
      <selection activeCell="A51" sqref="A51"/>
    </sheetView>
  </sheetViews>
  <sheetFormatPr defaultColWidth="11" defaultRowHeight="15.75" x14ac:dyDescent="0.25"/>
  <cols>
    <col min="1" max="1" width="7.5" style="1" bestFit="1" customWidth="1"/>
    <col min="2" max="2" width="24.375" style="1" bestFit="1" customWidth="1"/>
    <col min="3" max="5" width="18.5" customWidth="1"/>
    <col min="6" max="6" width="15.875" bestFit="1" customWidth="1"/>
  </cols>
  <sheetData>
    <row r="6" spans="1:5" x14ac:dyDescent="0.25">
      <c r="A6" s="10" t="s">
        <v>40</v>
      </c>
      <c r="B6" t="s">
        <v>58</v>
      </c>
      <c r="C6" t="s">
        <v>59</v>
      </c>
      <c r="D6" t="s">
        <v>61</v>
      </c>
      <c r="E6" t="s">
        <v>60</v>
      </c>
    </row>
    <row r="7" spans="1:5" x14ac:dyDescent="0.25">
      <c r="A7" s="2">
        <v>100</v>
      </c>
      <c r="B7">
        <v>0.30154964215997798</v>
      </c>
      <c r="C7">
        <v>0.208480400643311</v>
      </c>
      <c r="D7">
        <v>17779</v>
      </c>
      <c r="E7">
        <v>3.1270985174856199E-3</v>
      </c>
    </row>
    <row r="8" spans="1:5" x14ac:dyDescent="0.25">
      <c r="A8" s="2">
        <v>200</v>
      </c>
      <c r="B8">
        <v>0.30316561842588202</v>
      </c>
      <c r="C8">
        <v>0.188860758205315</v>
      </c>
      <c r="D8">
        <v>7695</v>
      </c>
      <c r="E8">
        <v>4.3059344328231497E-3</v>
      </c>
    </row>
    <row r="9" spans="1:5" x14ac:dyDescent="0.25">
      <c r="A9" s="2">
        <v>300</v>
      </c>
      <c r="B9">
        <v>0.305156961512075</v>
      </c>
      <c r="C9">
        <v>0.197765906667066</v>
      </c>
      <c r="D9">
        <v>2444</v>
      </c>
      <c r="E9">
        <v>8.00075219866417E-3</v>
      </c>
    </row>
    <row r="10" spans="1:5" x14ac:dyDescent="0.25">
      <c r="A10" s="2">
        <v>400</v>
      </c>
      <c r="B10">
        <v>0.35017755101103298</v>
      </c>
      <c r="C10">
        <v>0.21959547935109899</v>
      </c>
      <c r="D10">
        <v>1229</v>
      </c>
      <c r="E10">
        <v>1.25278761001845E-2</v>
      </c>
    </row>
    <row r="11" spans="1:5" x14ac:dyDescent="0.25">
      <c r="A11" s="2">
        <v>500</v>
      </c>
      <c r="B11">
        <v>0.378825627582284</v>
      </c>
      <c r="C11">
        <v>0.208125841821203</v>
      </c>
      <c r="D11">
        <v>5278</v>
      </c>
      <c r="E11">
        <v>5.7295605076039804E-3</v>
      </c>
    </row>
    <row r="12" spans="1:5" x14ac:dyDescent="0.25">
      <c r="A12" s="2">
        <v>600</v>
      </c>
      <c r="B12">
        <v>0.41324168779086401</v>
      </c>
      <c r="C12">
        <v>0.230961426130426</v>
      </c>
      <c r="D12">
        <v>978</v>
      </c>
      <c r="E12">
        <v>1.4770664061261299E-2</v>
      </c>
    </row>
    <row r="13" spans="1:5" x14ac:dyDescent="0.25">
      <c r="A13" s="2">
        <v>700</v>
      </c>
      <c r="B13">
        <v>0.33902890067476599</v>
      </c>
      <c r="C13">
        <v>0.21970942404530999</v>
      </c>
      <c r="D13">
        <v>1002</v>
      </c>
      <c r="E13">
        <v>1.3881769232458799E-2</v>
      </c>
    </row>
    <row r="14" spans="1:5" x14ac:dyDescent="0.25">
      <c r="A14" s="2">
        <v>800</v>
      </c>
      <c r="B14">
        <v>0.32976763223308098</v>
      </c>
      <c r="C14">
        <v>0.20699962206674499</v>
      </c>
      <c r="D14">
        <v>277</v>
      </c>
      <c r="E14">
        <v>2.48748037848039E-2</v>
      </c>
    </row>
    <row r="15" spans="1:5" x14ac:dyDescent="0.25">
      <c r="A15" s="2">
        <v>900</v>
      </c>
      <c r="B15">
        <v>0.34115951019055202</v>
      </c>
      <c r="C15">
        <v>0.23026034619866501</v>
      </c>
      <c r="D15">
        <v>529</v>
      </c>
      <c r="E15">
        <v>2.0022638799883901E-2</v>
      </c>
    </row>
    <row r="16" spans="1:5" x14ac:dyDescent="0.25">
      <c r="A16" s="2">
        <v>1000</v>
      </c>
      <c r="B16">
        <v>0.37833630372258098</v>
      </c>
      <c r="C16">
        <v>0.22845845457325101</v>
      </c>
      <c r="D16">
        <v>99</v>
      </c>
      <c r="E16">
        <v>4.5921877212359102E-2</v>
      </c>
    </row>
    <row r="17" spans="1:5" x14ac:dyDescent="0.25">
      <c r="A17" s="2">
        <v>1100</v>
      </c>
      <c r="B17">
        <v>0.35908875589525602</v>
      </c>
      <c r="C17">
        <v>0.25115688271492997</v>
      </c>
      <c r="D17">
        <v>212</v>
      </c>
      <c r="E17">
        <v>3.4499051049317497E-2</v>
      </c>
    </row>
    <row r="18" spans="1:5" x14ac:dyDescent="0.25">
      <c r="A18" s="2">
        <v>1200</v>
      </c>
      <c r="B18">
        <v>0.299175435971474</v>
      </c>
      <c r="C18">
        <v>0.23844603415371499</v>
      </c>
      <c r="D18">
        <v>344</v>
      </c>
      <c r="E18">
        <v>2.5712297122156801E-2</v>
      </c>
    </row>
    <row r="19" spans="1:5" x14ac:dyDescent="0.25">
      <c r="A19" s="2">
        <v>1300</v>
      </c>
      <c r="B19">
        <v>0.24828781370012901</v>
      </c>
      <c r="C19">
        <v>0.18729133550072199</v>
      </c>
      <c r="D19">
        <v>208</v>
      </c>
      <c r="E19">
        <v>2.5972635138383899E-2</v>
      </c>
    </row>
    <row r="20" spans="1:5" x14ac:dyDescent="0.25">
      <c r="A20" s="2">
        <v>1400</v>
      </c>
      <c r="B20">
        <v>0.30307623272745698</v>
      </c>
      <c r="C20">
        <v>0.215559630245788</v>
      </c>
      <c r="D20">
        <v>157</v>
      </c>
      <c r="E20">
        <v>3.4407062743970797E-2</v>
      </c>
    </row>
    <row r="21" spans="1:5" x14ac:dyDescent="0.25">
      <c r="A21" s="2">
        <v>1500</v>
      </c>
      <c r="B21">
        <v>0.37309474300920398</v>
      </c>
      <c r="C21">
        <v>0.23202663716379299</v>
      </c>
      <c r="D21">
        <v>180</v>
      </c>
      <c r="E21">
        <v>3.4588488885928102E-2</v>
      </c>
    </row>
    <row r="22" spans="1:5" x14ac:dyDescent="0.25">
      <c r="A22" s="2">
        <v>1600</v>
      </c>
      <c r="B22">
        <v>0.36106848944011999</v>
      </c>
      <c r="C22">
        <v>0.23381116108668101</v>
      </c>
      <c r="D22">
        <v>1281</v>
      </c>
      <c r="E22">
        <v>1.3065338600725399E-2</v>
      </c>
    </row>
    <row r="23" spans="1:5" x14ac:dyDescent="0.25">
      <c r="A23" s="2">
        <v>1700</v>
      </c>
      <c r="B23">
        <v>0.352085475860761</v>
      </c>
      <c r="C23">
        <v>0.22975871265855499</v>
      </c>
      <c r="D23">
        <v>574</v>
      </c>
      <c r="E23">
        <v>1.91798867578881E-2</v>
      </c>
    </row>
    <row r="24" spans="1:5" x14ac:dyDescent="0.25">
      <c r="A24" s="2">
        <v>1800</v>
      </c>
      <c r="B24">
        <v>0.39682545192482399</v>
      </c>
      <c r="C24">
        <v>0.266440182606409</v>
      </c>
      <c r="D24">
        <v>734</v>
      </c>
      <c r="E24">
        <v>1.9668973188934201E-2</v>
      </c>
    </row>
    <row r="25" spans="1:5" x14ac:dyDescent="0.25">
      <c r="A25" s="2">
        <v>1900</v>
      </c>
      <c r="B25">
        <v>0.41225953399144499</v>
      </c>
      <c r="C25">
        <v>0.24685688112031601</v>
      </c>
      <c r="D25">
        <v>1411</v>
      </c>
      <c r="E25">
        <v>1.3143521093023299E-2</v>
      </c>
    </row>
    <row r="26" spans="1:5" x14ac:dyDescent="0.25">
      <c r="A26" s="2">
        <v>2000</v>
      </c>
      <c r="B26">
        <v>0.32766525236328697</v>
      </c>
      <c r="C26">
        <v>0.20789777328244999</v>
      </c>
      <c r="D26">
        <v>1233</v>
      </c>
      <c r="E26">
        <v>1.18412703084083E-2</v>
      </c>
    </row>
    <row r="27" spans="1:5" x14ac:dyDescent="0.25">
      <c r="A27" s="2">
        <v>2100</v>
      </c>
      <c r="B27">
        <v>0.32509489401630498</v>
      </c>
      <c r="C27">
        <v>0.207245563897938</v>
      </c>
      <c r="D27">
        <v>159</v>
      </c>
      <c r="E27">
        <v>3.2871284616462097E-2</v>
      </c>
    </row>
    <row r="28" spans="1:5" x14ac:dyDescent="0.25">
      <c r="A28" s="2">
        <v>2200</v>
      </c>
      <c r="B28">
        <v>0.31172481590492201</v>
      </c>
      <c r="C28">
        <v>0.22544286685696199</v>
      </c>
      <c r="D28">
        <v>284</v>
      </c>
      <c r="E28">
        <v>2.6755145935648102E-2</v>
      </c>
    </row>
    <row r="29" spans="1:5" x14ac:dyDescent="0.25">
      <c r="A29" s="2">
        <v>2300</v>
      </c>
      <c r="B29">
        <v>0.36081555132077903</v>
      </c>
      <c r="C29">
        <v>0.222890279930023</v>
      </c>
      <c r="D29">
        <v>168</v>
      </c>
      <c r="E29">
        <v>3.4392716867190899E-2</v>
      </c>
    </row>
    <row r="30" spans="1:5" x14ac:dyDescent="0.25">
      <c r="A30" s="2">
        <v>2400</v>
      </c>
      <c r="B30">
        <v>0.51714308138157905</v>
      </c>
      <c r="C30">
        <v>0.21383033197638901</v>
      </c>
      <c r="D30">
        <v>21</v>
      </c>
      <c r="E30">
        <v>9.3323207824698898E-2</v>
      </c>
    </row>
    <row r="31" spans="1:5" x14ac:dyDescent="0.25">
      <c r="A31" s="2">
        <v>2500</v>
      </c>
      <c r="B31">
        <v>0.41913161409279598</v>
      </c>
      <c r="C31">
        <v>0.23364447967410701</v>
      </c>
      <c r="D31">
        <v>94</v>
      </c>
      <c r="E31">
        <v>4.8197176081390999E-2</v>
      </c>
    </row>
    <row r="32" spans="1:5" x14ac:dyDescent="0.25">
      <c r="A32" s="2">
        <v>2600</v>
      </c>
      <c r="B32">
        <v>0.38013146288502597</v>
      </c>
      <c r="C32">
        <v>0.214475956175288</v>
      </c>
      <c r="D32">
        <v>267</v>
      </c>
      <c r="E32">
        <v>2.6251430716082099E-2</v>
      </c>
    </row>
    <row r="33" spans="1:5" x14ac:dyDescent="0.25">
      <c r="A33" s="2">
        <v>2700</v>
      </c>
      <c r="B33">
        <v>0.34982946268551401</v>
      </c>
      <c r="C33">
        <v>0.212897519460612</v>
      </c>
      <c r="D33">
        <v>234</v>
      </c>
      <c r="E33">
        <v>2.7835092464747701E-2</v>
      </c>
    </row>
    <row r="34" spans="1:5" x14ac:dyDescent="0.25">
      <c r="A34" s="2">
        <v>2800</v>
      </c>
      <c r="B34">
        <v>0.30295609321678502</v>
      </c>
      <c r="C34">
        <v>0.21599555656667099</v>
      </c>
      <c r="D34">
        <v>866</v>
      </c>
      <c r="E34">
        <v>1.46796555982384E-2</v>
      </c>
    </row>
    <row r="35" spans="1:5" x14ac:dyDescent="0.25">
      <c r="A35" s="2">
        <v>2900</v>
      </c>
      <c r="B35">
        <v>0.315793570773793</v>
      </c>
      <c r="C35">
        <v>0.19527156439749199</v>
      </c>
      <c r="D35">
        <v>217</v>
      </c>
      <c r="E35">
        <v>2.6511795083824601E-2</v>
      </c>
    </row>
    <row r="36" spans="1:5" x14ac:dyDescent="0.25">
      <c r="A36" s="2">
        <v>3000</v>
      </c>
      <c r="B36">
        <v>0.30601474788077998</v>
      </c>
      <c r="C36">
        <v>0.18760455441410501</v>
      </c>
      <c r="D36">
        <v>262</v>
      </c>
      <c r="E36">
        <v>2.3180496157120999E-2</v>
      </c>
    </row>
    <row r="37" spans="1:5" x14ac:dyDescent="0.25">
      <c r="A37" s="2">
        <v>3100</v>
      </c>
      <c r="B37">
        <v>0.345397804716573</v>
      </c>
      <c r="C37">
        <v>0.23717468453350299</v>
      </c>
      <c r="D37">
        <v>122</v>
      </c>
      <c r="E37">
        <v>4.2945574013279302E-2</v>
      </c>
    </row>
    <row r="38" spans="1:5" x14ac:dyDescent="0.25">
      <c r="A38" s="2">
        <v>3200</v>
      </c>
      <c r="B38">
        <v>0.21245502440044001</v>
      </c>
      <c r="C38">
        <v>0.110800321200796</v>
      </c>
      <c r="D38">
        <v>26</v>
      </c>
      <c r="E38">
        <v>4.3459461531939102E-2</v>
      </c>
    </row>
    <row r="39" spans="1:5" x14ac:dyDescent="0.25">
      <c r="A39" s="2">
        <v>3300</v>
      </c>
      <c r="B39">
        <v>0.35094138250831403</v>
      </c>
      <c r="C39">
        <v>0.20723772289656101</v>
      </c>
      <c r="D39">
        <v>1037</v>
      </c>
      <c r="E39">
        <v>1.28709152048943E-2</v>
      </c>
    </row>
    <row r="40" spans="1:5" x14ac:dyDescent="0.25">
      <c r="A40" s="2">
        <v>3400</v>
      </c>
      <c r="B40">
        <v>0.43945280086539701</v>
      </c>
      <c r="C40">
        <v>0.25284586078204901</v>
      </c>
      <c r="D40">
        <v>134</v>
      </c>
      <c r="E40">
        <v>4.3685111133710403E-2</v>
      </c>
    </row>
    <row r="41" spans="1:5" x14ac:dyDescent="0.25">
      <c r="A41" s="2">
        <v>3500</v>
      </c>
      <c r="B41">
        <v>0.40225553401296499</v>
      </c>
      <c r="C41">
        <v>0.23595123138313001</v>
      </c>
      <c r="D41">
        <v>223</v>
      </c>
      <c r="E41">
        <v>3.1600926248335499E-2</v>
      </c>
    </row>
    <row r="42" spans="1:5" x14ac:dyDescent="0.25">
      <c r="A42" s="2">
        <v>3600</v>
      </c>
      <c r="B42">
        <v>0.30181356351500699</v>
      </c>
      <c r="C42">
        <v>0.236835993563695</v>
      </c>
      <c r="D42">
        <v>181</v>
      </c>
      <c r="E42">
        <v>3.5207761527305301E-2</v>
      </c>
    </row>
    <row r="43" spans="1:5" x14ac:dyDescent="0.25">
      <c r="A43" s="2">
        <v>3700</v>
      </c>
      <c r="B43">
        <v>0.26664827561949001</v>
      </c>
      <c r="C43">
        <v>0.16496569275418899</v>
      </c>
      <c r="D43">
        <v>45</v>
      </c>
      <c r="E43">
        <v>4.9183267060494702E-2</v>
      </c>
    </row>
    <row r="44" spans="1:5" x14ac:dyDescent="0.25">
      <c r="A44" s="2">
        <v>3800</v>
      </c>
      <c r="B44">
        <v>0.222035124229648</v>
      </c>
      <c r="C44">
        <v>0.117382953830772</v>
      </c>
      <c r="D44">
        <v>16</v>
      </c>
      <c r="E44">
        <v>5.8691476915385801E-2</v>
      </c>
    </row>
    <row r="45" spans="1:5" x14ac:dyDescent="0.25">
      <c r="A45" s="2">
        <v>3900</v>
      </c>
      <c r="B45">
        <v>0.29375279555897998</v>
      </c>
      <c r="C45">
        <v>0.17669735997851099</v>
      </c>
      <c r="D45">
        <v>55</v>
      </c>
      <c r="E45">
        <v>4.7651734318052003E-2</v>
      </c>
    </row>
    <row r="46" spans="1:5" x14ac:dyDescent="0.25">
      <c r="A46" s="2">
        <v>4000</v>
      </c>
      <c r="B46">
        <v>0.148449438405789</v>
      </c>
      <c r="C46">
        <v>3.88918250350902E-2</v>
      </c>
      <c r="D46">
        <v>3</v>
      </c>
      <c r="E46">
        <v>4.4908411306570299E-2</v>
      </c>
    </row>
    <row r="47" spans="1:5" x14ac:dyDescent="0.25">
      <c r="A47" s="2">
        <v>4100</v>
      </c>
    </row>
    <row r="48" spans="1:5" x14ac:dyDescent="0.25">
      <c r="A48" s="2">
        <v>4200</v>
      </c>
    </row>
    <row r="49" spans="1:2" x14ac:dyDescent="0.25">
      <c r="A49" s="2">
        <v>4300</v>
      </c>
    </row>
    <row r="51" spans="1:2" x14ac:dyDescent="0.25">
      <c r="A51" s="13" t="s">
        <v>64</v>
      </c>
      <c r="B51"/>
    </row>
    <row r="52" spans="1:2" x14ac:dyDescent="0.25">
      <c r="A52" s="12" t="s">
        <v>62</v>
      </c>
      <c r="B52"/>
    </row>
    <row r="53" spans="1:2" x14ac:dyDescent="0.25">
      <c r="A53" s="12" t="s">
        <v>63</v>
      </c>
      <c r="B5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D81"/>
  <sheetViews>
    <sheetView zoomScale="75" workbookViewId="0">
      <pane xSplit="1" ySplit="6" topLeftCell="B52" activePane="bottomRight" state="frozen"/>
      <selection pane="topRight" activeCell="B1" sqref="B1"/>
      <selection pane="bottomLeft" activeCell="A4" sqref="A4"/>
      <selection pane="bottomRight" activeCell="E85" sqref="E85"/>
    </sheetView>
  </sheetViews>
  <sheetFormatPr defaultColWidth="11" defaultRowHeight="15.75" x14ac:dyDescent="0.25"/>
  <cols>
    <col min="2" max="2" width="20.625" bestFit="1" customWidth="1"/>
    <col min="3" max="3" width="26.375" bestFit="1" customWidth="1"/>
    <col min="4" max="4" width="32.875" bestFit="1" customWidth="1"/>
    <col min="5" max="5" width="32.625" bestFit="1" customWidth="1"/>
    <col min="6" max="6" width="16.625" bestFit="1" customWidth="1"/>
    <col min="7" max="7" width="18.625" bestFit="1" customWidth="1"/>
    <col min="8" max="8" width="23" bestFit="1" customWidth="1"/>
    <col min="9" max="9" width="33.375" bestFit="1" customWidth="1"/>
    <col min="10" max="10" width="23.5" bestFit="1" customWidth="1"/>
    <col min="11" max="11" width="28.5" bestFit="1" customWidth="1"/>
    <col min="12" max="12" width="26.875" bestFit="1" customWidth="1"/>
    <col min="13" max="17" width="26.875" customWidth="1"/>
    <col min="18" max="18" width="20" bestFit="1" customWidth="1"/>
    <col min="19" max="20" width="12.125" bestFit="1" customWidth="1"/>
    <col min="21" max="21" width="19.5" bestFit="1" customWidth="1"/>
    <col min="22" max="22" width="28.5" bestFit="1" customWidth="1"/>
    <col min="23" max="23" width="15.875" customWidth="1"/>
    <col min="24" max="24" width="32.125" bestFit="1" customWidth="1"/>
    <col min="25" max="25" width="20" bestFit="1" customWidth="1"/>
    <col min="26" max="26" width="19.875" bestFit="1" customWidth="1"/>
    <col min="27" max="27" width="27" bestFit="1" customWidth="1"/>
    <col min="28" max="35" width="19.875" customWidth="1"/>
    <col min="36" max="36" width="26.875" customWidth="1"/>
    <col min="37" max="37" width="18.5" bestFit="1" customWidth="1"/>
    <col min="38" max="38" width="26.875" customWidth="1"/>
    <col min="39" max="39" width="32" bestFit="1" customWidth="1"/>
    <col min="40" max="40" width="32.5" bestFit="1" customWidth="1"/>
    <col min="41" max="42" width="26.875" customWidth="1"/>
    <col min="43" max="43" width="12.875" customWidth="1"/>
    <col min="44" max="44" width="11.125" bestFit="1" customWidth="1"/>
    <col min="45" max="45" width="11.375" bestFit="1" customWidth="1"/>
    <col min="46" max="46" width="15.5" bestFit="1" customWidth="1"/>
    <col min="47" max="47" width="19.625" bestFit="1" customWidth="1"/>
    <col min="48" max="49" width="20.125" bestFit="1" customWidth="1"/>
    <col min="50" max="50" width="19.5" bestFit="1" customWidth="1"/>
    <col min="51" max="51" width="20.625" bestFit="1" customWidth="1"/>
    <col min="52" max="52" width="20" bestFit="1" customWidth="1"/>
    <col min="53" max="53" width="30.625" bestFit="1" customWidth="1"/>
    <col min="54" max="54" width="30" bestFit="1" customWidth="1"/>
    <col min="55" max="55" width="17.625" bestFit="1" customWidth="1"/>
    <col min="64" max="64" width="19.625" bestFit="1" customWidth="1"/>
  </cols>
  <sheetData>
    <row r="6" spans="1:82" s="1" customFormat="1" x14ac:dyDescent="0.25">
      <c r="A6" s="2" t="s">
        <v>0</v>
      </c>
      <c r="B6" s="1" t="s">
        <v>41</v>
      </c>
      <c r="C6" s="1" t="s">
        <v>42</v>
      </c>
      <c r="D6" s="1" t="s">
        <v>52</v>
      </c>
      <c r="E6" s="1" t="s">
        <v>53</v>
      </c>
      <c r="F6" s="1" t="s">
        <v>3</v>
      </c>
      <c r="G6" s="1" t="s">
        <v>54</v>
      </c>
      <c r="H6" s="1" t="s">
        <v>56</v>
      </c>
      <c r="I6" s="1" t="s">
        <v>55</v>
      </c>
      <c r="M6" s="3"/>
      <c r="AS6" s="1" t="s">
        <v>31</v>
      </c>
      <c r="AT6" s="1" t="s">
        <v>30</v>
      </c>
      <c r="AU6" s="1" t="s">
        <v>32</v>
      </c>
      <c r="AV6" s="1" t="s">
        <v>33</v>
      </c>
      <c r="AW6" s="1" t="s">
        <v>34</v>
      </c>
      <c r="AX6" s="1" t="s">
        <v>35</v>
      </c>
      <c r="AY6" s="1" t="s">
        <v>37</v>
      </c>
      <c r="AZ6" s="1" t="s">
        <v>36</v>
      </c>
      <c r="BD6" s="1" t="s">
        <v>1</v>
      </c>
      <c r="BE6" s="1" t="s">
        <v>2</v>
      </c>
      <c r="BF6" s="1" t="s">
        <v>3</v>
      </c>
      <c r="BG6" s="1" t="s">
        <v>4</v>
      </c>
      <c r="BH6" s="1" t="s">
        <v>5</v>
      </c>
      <c r="BI6" s="1" t="s">
        <v>6</v>
      </c>
      <c r="BJ6" s="1" t="s">
        <v>7</v>
      </c>
      <c r="BK6" s="1" t="s">
        <v>8</v>
      </c>
      <c r="BL6" s="1" t="s">
        <v>9</v>
      </c>
      <c r="BM6" s="1" t="s">
        <v>10</v>
      </c>
      <c r="BN6" s="1" t="s">
        <v>11</v>
      </c>
      <c r="BO6" s="1" t="s">
        <v>12</v>
      </c>
      <c r="BP6" s="1" t="s">
        <v>13</v>
      </c>
      <c r="BQ6" s="1" t="s">
        <v>14</v>
      </c>
      <c r="BR6" s="1" t="s">
        <v>15</v>
      </c>
      <c r="BS6" s="1" t="s">
        <v>16</v>
      </c>
      <c r="BT6" s="1" t="s">
        <v>17</v>
      </c>
      <c r="BU6" s="1" t="s">
        <v>18</v>
      </c>
      <c r="BV6" s="1" t="s">
        <v>19</v>
      </c>
      <c r="BW6" s="1" t="s">
        <v>20</v>
      </c>
      <c r="BX6" s="1" t="s">
        <v>21</v>
      </c>
      <c r="BY6" s="1" t="s">
        <v>22</v>
      </c>
      <c r="BZ6" s="1" t="s">
        <v>23</v>
      </c>
      <c r="CA6" s="1" t="s">
        <v>24</v>
      </c>
      <c r="CB6" s="1" t="s">
        <v>25</v>
      </c>
      <c r="CC6" s="1" t="s">
        <v>26</v>
      </c>
      <c r="CD6" s="1" t="s">
        <v>27</v>
      </c>
    </row>
    <row r="7" spans="1:82" x14ac:dyDescent="0.25">
      <c r="A7" s="4">
        <v>100</v>
      </c>
      <c r="B7">
        <v>377</v>
      </c>
      <c r="C7">
        <v>18</v>
      </c>
      <c r="D7">
        <v>1</v>
      </c>
      <c r="E7" s="5">
        <f t="shared" ref="E7:E49" si="0">D7*C7</f>
        <v>18</v>
      </c>
      <c r="F7">
        <v>204</v>
      </c>
      <c r="G7">
        <f t="shared" ref="G7:G49" si="1">100*(B7/(B7+E7))</f>
        <v>95.443037974683548</v>
      </c>
      <c r="H7">
        <f>100-G7</f>
        <v>4.5569620253164516</v>
      </c>
      <c r="I7">
        <f>SUM(H7:H$49)/SUM($H$7:$H$49)*100</f>
        <v>100</v>
      </c>
      <c r="J7" t="s">
        <v>57</v>
      </c>
      <c r="M7" s="6"/>
      <c r="AS7">
        <f t="shared" ref="AS7:AS50" si="2">Y7*(G7/100)</f>
        <v>0</v>
      </c>
      <c r="AT7">
        <f t="shared" ref="AT7:AT50" si="3">Y7-AS7</f>
        <v>0</v>
      </c>
      <c r="AU7" t="e">
        <f>SUM(AT7:AT$49)/SUM($AT$7:$AT$49)*100</f>
        <v>#DIV/0!</v>
      </c>
      <c r="AV7">
        <v>0.213710941582193</v>
      </c>
      <c r="AW7">
        <f>1-AV7</f>
        <v>0.78628905841780705</v>
      </c>
      <c r="AX7">
        <f t="shared" ref="AX7:AX25" si="4">Y7*AW7</f>
        <v>0</v>
      </c>
      <c r="AY7" t="e">
        <f>SUM(AX7:AX$49)/SUM($AX$7:$AX$49)*100</f>
        <v>#DIV/0!</v>
      </c>
      <c r="AZ7">
        <f t="shared" ref="AZ7:AZ25" si="5">100-(100*(B7/(B7+(AW7))))</f>
        <v>0.20813064983843788</v>
      </c>
      <c r="BD7">
        <v>37.29</v>
      </c>
      <c r="BE7">
        <v>397</v>
      </c>
      <c r="BF7">
        <v>1198</v>
      </c>
      <c r="BG7">
        <v>-7.2900000000000098</v>
      </c>
      <c r="BH7">
        <v>96.981275651871201</v>
      </c>
      <c r="BI7">
        <v>-24.3</v>
      </c>
      <c r="BJ7">
        <v>3.01872434812877</v>
      </c>
      <c r="BK7">
        <v>124.3</v>
      </c>
      <c r="BL7">
        <v>99.841671611748694</v>
      </c>
      <c r="BM7">
        <v>94.850520085043101</v>
      </c>
      <c r="BN7">
        <v>0.15832838825135301</v>
      </c>
      <c r="BO7">
        <v>0</v>
      </c>
      <c r="BP7">
        <v>10968</v>
      </c>
      <c r="BQ7">
        <v>4.2266284064794997E-2</v>
      </c>
      <c r="BR7">
        <v>3.94</v>
      </c>
      <c r="BS7">
        <v>1.26798852194385</v>
      </c>
      <c r="BT7">
        <v>4.2266284064794997E-2</v>
      </c>
      <c r="BU7">
        <v>2115</v>
      </c>
      <c r="BV7">
        <v>7419</v>
      </c>
      <c r="BW7">
        <v>0.22183763373190701</v>
      </c>
      <c r="BX7">
        <v>0.83901523969094105</v>
      </c>
      <c r="BY7">
        <v>617</v>
      </c>
      <c r="BZ7">
        <v>9154</v>
      </c>
      <c r="CA7">
        <v>6.3146044417152797E-2</v>
      </c>
      <c r="CB7">
        <v>99.841671611748694</v>
      </c>
      <c r="CC7">
        <v>6.65512901195721</v>
      </c>
      <c r="CD7">
        <v>23.3448709880428</v>
      </c>
    </row>
    <row r="8" spans="1:82" x14ac:dyDescent="0.25">
      <c r="A8" s="4">
        <v>200</v>
      </c>
      <c r="B8">
        <v>374</v>
      </c>
      <c r="C8">
        <v>231</v>
      </c>
      <c r="D8">
        <v>1</v>
      </c>
      <c r="E8" s="5">
        <f t="shared" si="0"/>
        <v>231</v>
      </c>
      <c r="F8">
        <v>101</v>
      </c>
      <c r="G8">
        <f t="shared" si="1"/>
        <v>61.818181818181813</v>
      </c>
      <c r="H8">
        <f t="shared" ref="H8:H49" si="6">100-G8</f>
        <v>38.181818181818187</v>
      </c>
      <c r="I8">
        <f>SUM(H8:H$49)/SUM($H$7:$H$49)*100</f>
        <v>99.79083180660858</v>
      </c>
      <c r="M8" s="6"/>
      <c r="AS8">
        <f t="shared" si="2"/>
        <v>0</v>
      </c>
      <c r="AT8">
        <f t="shared" si="3"/>
        <v>0</v>
      </c>
      <c r="AU8" t="e">
        <f>SUM(AT8:AT$49)/SUM($AT$7:$AT$49)*100</f>
        <v>#DIV/0!</v>
      </c>
      <c r="AV8">
        <v>0.177621283255086</v>
      </c>
      <c r="AW8">
        <f t="shared" ref="AW8:AW44" si="7">1-AV8</f>
        <v>0.82237871674491403</v>
      </c>
      <c r="AX8">
        <f t="shared" si="4"/>
        <v>0</v>
      </c>
      <c r="AY8" t="e">
        <f>SUM(AX8:AX$49)/SUM($AX$7:$AX$49)*100</f>
        <v>#DIV/0!</v>
      </c>
      <c r="AZ8">
        <f t="shared" si="5"/>
        <v>0.21940491375154636</v>
      </c>
      <c r="BD8">
        <v>144.449038</v>
      </c>
      <c r="BE8">
        <v>389</v>
      </c>
      <c r="BF8">
        <v>1405</v>
      </c>
      <c r="BG8">
        <v>-17.449038000000002</v>
      </c>
      <c r="BH8">
        <v>90.677393418085401</v>
      </c>
      <c r="BI8">
        <v>-13.7394</v>
      </c>
      <c r="BJ8">
        <v>9.3226065819145703</v>
      </c>
      <c r="BK8">
        <v>113.7394</v>
      </c>
      <c r="BL8">
        <v>99.352712334850494</v>
      </c>
      <c r="BM8">
        <v>90.138542966464996</v>
      </c>
      <c r="BN8">
        <v>0.48895927689818602</v>
      </c>
      <c r="BO8">
        <v>100</v>
      </c>
      <c r="BP8">
        <v>2726</v>
      </c>
      <c r="BQ8">
        <v>5.4066253195895697E-2</v>
      </c>
      <c r="BR8">
        <v>3.5</v>
      </c>
      <c r="BS8">
        <v>1.6219875958768699</v>
      </c>
      <c r="BT8">
        <v>5.4066253195895697E-2</v>
      </c>
      <c r="BU8">
        <v>470</v>
      </c>
      <c r="BV8">
        <v>2107</v>
      </c>
      <c r="BW8">
        <v>0.182382615444315</v>
      </c>
      <c r="BX8">
        <v>0.84699058317333897</v>
      </c>
      <c r="BY8">
        <v>158</v>
      </c>
      <c r="BZ8">
        <v>2455</v>
      </c>
      <c r="CA8">
        <v>6.0466896287791803E-2</v>
      </c>
      <c r="CB8">
        <v>99.352712334850494</v>
      </c>
      <c r="CC8">
        <v>23.162592161428002</v>
      </c>
      <c r="CD8">
        <v>103.83740783857201</v>
      </c>
    </row>
    <row r="9" spans="1:82" x14ac:dyDescent="0.25">
      <c r="A9" s="4">
        <v>300</v>
      </c>
      <c r="B9">
        <v>186</v>
      </c>
      <c r="C9">
        <v>118</v>
      </c>
      <c r="D9">
        <f t="shared" ref="D9:D38" si="8">0.0000002894*A9^2-0.001085*A9+1.243</f>
        <v>0.94354600000000011</v>
      </c>
      <c r="E9" s="5">
        <f t="shared" si="0"/>
        <v>111.33842800000001</v>
      </c>
      <c r="F9">
        <v>167</v>
      </c>
      <c r="G9">
        <f t="shared" si="1"/>
        <v>62.554981961497411</v>
      </c>
      <c r="H9">
        <f t="shared" si="6"/>
        <v>37.445018038502589</v>
      </c>
      <c r="I9">
        <f>SUM(H9:H$49)/SUM($H$7:$H$49)*100</f>
        <v>98.038255883192519</v>
      </c>
      <c r="M9" s="6"/>
      <c r="AS9">
        <f t="shared" si="2"/>
        <v>0</v>
      </c>
      <c r="AT9">
        <f t="shared" si="3"/>
        <v>0</v>
      </c>
      <c r="AU9" t="e">
        <f>SUM(AT9:AT$49)/SUM($AT$7:$AT$49)*100</f>
        <v>#DIV/0!</v>
      </c>
      <c r="AV9">
        <v>0.66795865633074902</v>
      </c>
      <c r="AW9">
        <f t="shared" si="7"/>
        <v>0.33204134366925098</v>
      </c>
      <c r="AX9">
        <f t="shared" si="4"/>
        <v>0</v>
      </c>
      <c r="AY9" t="e">
        <f>SUM(AX9:AX$49)/SUM($AX$7:$AX$49)*100</f>
        <v>#DIV/0!</v>
      </c>
      <c r="AZ9">
        <f t="shared" si="5"/>
        <v>0.17819873666110198</v>
      </c>
      <c r="BD9">
        <v>351.73826400000002</v>
      </c>
      <c r="BE9">
        <v>338</v>
      </c>
      <c r="BF9">
        <v>2108</v>
      </c>
      <c r="BG9">
        <v>-12.738263999999999</v>
      </c>
      <c r="BH9">
        <v>85.700175130503197</v>
      </c>
      <c r="BI9">
        <v>-3.7576000000000001</v>
      </c>
      <c r="BJ9">
        <v>14.299824869496801</v>
      </c>
      <c r="BK9">
        <v>103.7576</v>
      </c>
      <c r="BL9">
        <v>98.602704065540493</v>
      </c>
      <c r="BM9">
        <v>85.840090213253902</v>
      </c>
      <c r="BN9">
        <v>0.75000826931000797</v>
      </c>
      <c r="BO9">
        <v>200</v>
      </c>
      <c r="BP9">
        <v>877</v>
      </c>
      <c r="BQ9">
        <v>0.64835654096124296</v>
      </c>
      <c r="BR9">
        <v>4.6399999999999997</v>
      </c>
      <c r="BS9">
        <v>19.450696228837302</v>
      </c>
      <c r="BT9">
        <v>0.64835654096124296</v>
      </c>
      <c r="BU9">
        <v>540</v>
      </c>
      <c r="BV9">
        <v>284</v>
      </c>
      <c r="BW9">
        <v>0.65533980582524298</v>
      </c>
      <c r="BX9">
        <v>0.97526512977175694</v>
      </c>
      <c r="BY9">
        <v>375</v>
      </c>
      <c r="BZ9">
        <v>452</v>
      </c>
      <c r="CA9">
        <v>0.45344619105199502</v>
      </c>
      <c r="CB9">
        <v>98.602704065540493</v>
      </c>
      <c r="CC9">
        <v>222.16019417475701</v>
      </c>
      <c r="CD9">
        <v>116.839805825243</v>
      </c>
    </row>
    <row r="10" spans="1:82" x14ac:dyDescent="0.25">
      <c r="A10" s="4">
        <v>400</v>
      </c>
      <c r="B10">
        <v>22</v>
      </c>
      <c r="C10">
        <v>116</v>
      </c>
      <c r="D10">
        <f t="shared" si="8"/>
        <v>0.85530400000000006</v>
      </c>
      <c r="E10" s="5">
        <f t="shared" si="0"/>
        <v>99.215264000000005</v>
      </c>
      <c r="F10">
        <v>182</v>
      </c>
      <c r="G10">
        <f t="shared" si="1"/>
        <v>18.149529419001222</v>
      </c>
      <c r="H10">
        <f t="shared" si="6"/>
        <v>81.850470580998774</v>
      </c>
      <c r="I10">
        <f>SUM(H10:H$49)/SUM($H$7:$H$49)*100</f>
        <v>96.319499674316916</v>
      </c>
      <c r="M10" s="6"/>
      <c r="AS10">
        <f t="shared" si="2"/>
        <v>0</v>
      </c>
      <c r="AT10">
        <f t="shared" si="3"/>
        <v>0</v>
      </c>
      <c r="AU10" t="e">
        <f>SUM(AT10:AT$49)/SUM($AT$7:$AT$49)*100</f>
        <v>#DIV/0!</v>
      </c>
      <c r="AV10">
        <v>0.40021175224986799</v>
      </c>
      <c r="AW10">
        <f t="shared" si="7"/>
        <v>0.59978824775013195</v>
      </c>
      <c r="AX10">
        <f t="shared" si="4"/>
        <v>0</v>
      </c>
      <c r="AY10" t="e">
        <f>SUM(AX10:AX$49)/SUM($AX$7:$AX$49)*100</f>
        <v>#DIV/0!</v>
      </c>
      <c r="AZ10">
        <f t="shared" si="5"/>
        <v>2.6539551661942937</v>
      </c>
      <c r="BD10">
        <v>465.16817800000001</v>
      </c>
      <c r="BE10">
        <v>604</v>
      </c>
      <c r="BF10">
        <v>1110</v>
      </c>
      <c r="BG10">
        <v>27.831821999999899</v>
      </c>
      <c r="BH10">
        <v>70.468665854421502</v>
      </c>
      <c r="BI10">
        <v>5.6453999999999898</v>
      </c>
      <c r="BJ10">
        <v>29.531334145578501</v>
      </c>
      <c r="BK10">
        <v>94.354600000000005</v>
      </c>
      <c r="BL10">
        <v>97.053821822920398</v>
      </c>
      <c r="BM10">
        <v>81.931183394398005</v>
      </c>
      <c r="BN10">
        <v>1.5488822426201001</v>
      </c>
      <c r="BO10">
        <v>300</v>
      </c>
      <c r="BP10">
        <v>2228</v>
      </c>
      <c r="BQ10">
        <v>0.238122162353675</v>
      </c>
      <c r="BR10">
        <v>4.0999999999999996</v>
      </c>
      <c r="BS10">
        <v>7.1436648706102597</v>
      </c>
      <c r="BT10">
        <v>0.238122162353675</v>
      </c>
      <c r="BU10">
        <v>788</v>
      </c>
      <c r="BV10">
        <v>1175</v>
      </c>
      <c r="BW10">
        <v>0.40142638818135501</v>
      </c>
      <c r="BX10">
        <v>0.879060289996906</v>
      </c>
      <c r="BY10">
        <v>311</v>
      </c>
      <c r="BZ10">
        <v>1671</v>
      </c>
      <c r="CA10">
        <v>0.15691220988900101</v>
      </c>
      <c r="CB10">
        <v>97.053821822920398</v>
      </c>
      <c r="CC10">
        <v>197.903209373408</v>
      </c>
      <c r="CD10">
        <v>295.096790626592</v>
      </c>
    </row>
    <row r="11" spans="1:82" x14ac:dyDescent="0.25">
      <c r="A11" s="4">
        <v>500</v>
      </c>
      <c r="B11">
        <v>246</v>
      </c>
      <c r="C11">
        <v>102</v>
      </c>
      <c r="D11">
        <f t="shared" si="8"/>
        <v>0.77285000000000015</v>
      </c>
      <c r="E11" s="5">
        <f t="shared" si="0"/>
        <v>78.830700000000022</v>
      </c>
      <c r="F11">
        <v>238</v>
      </c>
      <c r="G11">
        <f t="shared" si="1"/>
        <v>75.731758112764581</v>
      </c>
      <c r="H11">
        <f t="shared" si="6"/>
        <v>24.268241887235419</v>
      </c>
      <c r="I11">
        <f>SUM(H11:H$49)/SUM($H$7:$H$49)*100</f>
        <v>92.562497758445843</v>
      </c>
      <c r="M11" s="6"/>
      <c r="AS11">
        <f t="shared" si="2"/>
        <v>0</v>
      </c>
      <c r="AT11">
        <f t="shared" si="3"/>
        <v>0</v>
      </c>
      <c r="AU11" t="e">
        <f>SUM(AT11:AT$49)/SUM($AT$7:$AT$49)*100</f>
        <v>#DIV/0!</v>
      </c>
      <c r="AV11">
        <v>0.51530612244898</v>
      </c>
      <c r="AW11">
        <f t="shared" si="7"/>
        <v>0.48469387755102</v>
      </c>
      <c r="AX11">
        <f t="shared" si="4"/>
        <v>0</v>
      </c>
      <c r="AY11" t="e">
        <f>SUM(AX11:AX$49)/SUM($AX$7:$AX$49)*100</f>
        <v>#DIV/0!</v>
      </c>
      <c r="AZ11">
        <f t="shared" si="5"/>
        <v>0.19664258657449807</v>
      </c>
      <c r="BD11">
        <v>669.70303200000001</v>
      </c>
      <c r="BE11">
        <v>693</v>
      </c>
      <c r="BF11">
        <v>1894</v>
      </c>
      <c r="BG11">
        <v>113.29696800000001</v>
      </c>
      <c r="BH11">
        <v>73.877511410611802</v>
      </c>
      <c r="BI11">
        <v>14.4696</v>
      </c>
      <c r="BJ11">
        <v>26.122488589388201</v>
      </c>
      <c r="BK11">
        <v>85.5304</v>
      </c>
      <c r="BL11">
        <v>95.683729347257298</v>
      </c>
      <c r="BM11">
        <v>78.387844078885195</v>
      </c>
      <c r="BN11">
        <v>1.3700924756630899</v>
      </c>
      <c r="BO11">
        <v>400</v>
      </c>
      <c r="BP11">
        <v>527</v>
      </c>
      <c r="BQ11">
        <v>0.44456450972537198</v>
      </c>
      <c r="BR11">
        <v>3.605</v>
      </c>
      <c r="BS11">
        <v>13.336935291761201</v>
      </c>
      <c r="BT11">
        <v>0.44456450972537198</v>
      </c>
      <c r="BU11">
        <v>295</v>
      </c>
      <c r="BV11">
        <v>212</v>
      </c>
      <c r="BW11">
        <v>0.58185404339250502</v>
      </c>
      <c r="BX11">
        <v>0.91827769097509704</v>
      </c>
      <c r="BY11">
        <v>181</v>
      </c>
      <c r="BZ11">
        <v>333</v>
      </c>
      <c r="CA11">
        <v>0.35214007782101198</v>
      </c>
      <c r="CB11">
        <v>95.683729347257298</v>
      </c>
      <c r="CC11">
        <v>455.59171597633099</v>
      </c>
      <c r="CD11">
        <v>327.40828402366901</v>
      </c>
    </row>
    <row r="12" spans="1:82" x14ac:dyDescent="0.25">
      <c r="A12" s="4">
        <v>600</v>
      </c>
      <c r="B12">
        <v>698</v>
      </c>
      <c r="C12">
        <v>47</v>
      </c>
      <c r="D12">
        <f t="shared" si="8"/>
        <v>0.69618400000000014</v>
      </c>
      <c r="E12" s="5">
        <f t="shared" si="0"/>
        <v>32.720648000000004</v>
      </c>
      <c r="F12">
        <v>693</v>
      </c>
      <c r="G12">
        <f t="shared" si="1"/>
        <v>95.522139946427245</v>
      </c>
      <c r="H12">
        <f t="shared" si="6"/>
        <v>4.4778600535727549</v>
      </c>
      <c r="I12">
        <f>SUM(H12:H$49)/SUM($H$7:$H$49)*100</f>
        <v>91.44856608990473</v>
      </c>
      <c r="M12" s="6"/>
      <c r="AS12">
        <f t="shared" si="2"/>
        <v>0</v>
      </c>
      <c r="AT12">
        <f t="shared" si="3"/>
        <v>0</v>
      </c>
      <c r="AU12" t="e">
        <f>SUM(AT12:AT$49)/SUM($AT$7:$AT$49)*100</f>
        <v>#DIV/0!</v>
      </c>
      <c r="AV12">
        <v>0.48790322580645201</v>
      </c>
      <c r="AW12">
        <f t="shared" si="7"/>
        <v>0.51209677419354804</v>
      </c>
      <c r="AX12">
        <f t="shared" si="4"/>
        <v>0</v>
      </c>
      <c r="AY12" t="e">
        <f>SUM(AX12:AX$49)/SUM($AX$7:$AX$49)*100</f>
        <v>#DIV/0!</v>
      </c>
      <c r="AZ12">
        <f t="shared" si="5"/>
        <v>7.3312513349222286E-2</v>
      </c>
      <c r="BD12">
        <v>749.66449999999998</v>
      </c>
      <c r="BE12">
        <v>54</v>
      </c>
      <c r="BF12">
        <v>2268</v>
      </c>
      <c r="BG12">
        <v>220.3355</v>
      </c>
      <c r="BH12">
        <v>75.157460347232103</v>
      </c>
      <c r="BI12">
        <v>22.715</v>
      </c>
      <c r="BJ12">
        <v>24.842539652767901</v>
      </c>
      <c r="BK12">
        <v>77.284999999999997</v>
      </c>
      <c r="BL12">
        <v>94.380768622893299</v>
      </c>
      <c r="BM12">
        <v>75.186093835703801</v>
      </c>
      <c r="BN12">
        <v>1.30296072436399</v>
      </c>
      <c r="BO12">
        <v>500</v>
      </c>
      <c r="BP12">
        <v>309</v>
      </c>
      <c r="BQ12">
        <v>0.23038244135691799</v>
      </c>
      <c r="BR12">
        <v>3.61</v>
      </c>
      <c r="BS12">
        <v>6.9114732407075499</v>
      </c>
      <c r="BT12">
        <v>0.23038244135691799</v>
      </c>
      <c r="BU12">
        <v>112</v>
      </c>
      <c r="BV12">
        <v>139</v>
      </c>
      <c r="BW12">
        <v>0.44621513944223101</v>
      </c>
      <c r="BX12">
        <v>0.87015607565883502</v>
      </c>
      <c r="BY12">
        <v>51</v>
      </c>
      <c r="BZ12">
        <v>206</v>
      </c>
      <c r="CA12">
        <v>0.19844357976653701</v>
      </c>
      <c r="CB12">
        <v>94.380768622893299</v>
      </c>
      <c r="CC12">
        <v>432.82868525896401</v>
      </c>
      <c r="CD12">
        <v>537.17131474103599</v>
      </c>
    </row>
    <row r="13" spans="1:82" x14ac:dyDescent="0.25">
      <c r="A13" s="4">
        <v>700</v>
      </c>
      <c r="B13">
        <v>283</v>
      </c>
      <c r="C13">
        <v>38</v>
      </c>
      <c r="D13">
        <f t="shared" si="8"/>
        <v>0.62530600000000003</v>
      </c>
      <c r="E13" s="5">
        <f t="shared" si="0"/>
        <v>23.761628000000002</v>
      </c>
      <c r="F13">
        <v>271</v>
      </c>
      <c r="G13">
        <f t="shared" si="1"/>
        <v>92.25404163000465</v>
      </c>
      <c r="H13">
        <f t="shared" si="6"/>
        <v>7.7459583699953498</v>
      </c>
      <c r="I13">
        <f>SUM(H13:H$49)/SUM($H$7:$H$49)*100</f>
        <v>91.243028740139266</v>
      </c>
      <c r="M13" s="6"/>
      <c r="AS13">
        <f t="shared" si="2"/>
        <v>0</v>
      </c>
      <c r="AT13">
        <f t="shared" si="3"/>
        <v>0</v>
      </c>
      <c r="AU13" t="e">
        <f>SUM(AT13:AT$49)/SUM($AT$7:$AT$49)*100</f>
        <v>#DIV/0!</v>
      </c>
      <c r="AV13">
        <v>0.19</v>
      </c>
      <c r="AW13">
        <f t="shared" si="7"/>
        <v>0.81</v>
      </c>
      <c r="AX13">
        <f t="shared" si="4"/>
        <v>0</v>
      </c>
      <c r="AY13" t="e">
        <f>SUM(AX13:AX$49)/SUM($AX$7:$AX$49)*100</f>
        <v>#DIV/0!</v>
      </c>
      <c r="AZ13">
        <f t="shared" si="5"/>
        <v>0.28540220570100416</v>
      </c>
      <c r="BD13">
        <v>452.51960000000003</v>
      </c>
      <c r="BE13">
        <v>74</v>
      </c>
      <c r="BF13">
        <v>1228</v>
      </c>
      <c r="BG13">
        <v>197.4804</v>
      </c>
      <c r="BH13">
        <v>73.072637772269999</v>
      </c>
      <c r="BI13">
        <v>30.381599999999999</v>
      </c>
      <c r="BJ13">
        <v>26.927362227730001</v>
      </c>
      <c r="BK13">
        <v>69.618399999999994</v>
      </c>
      <c r="BL13">
        <v>92.968461512434601</v>
      </c>
      <c r="BM13">
        <v>72.301954233841897</v>
      </c>
      <c r="BN13">
        <v>1.41230711045863</v>
      </c>
      <c r="BO13">
        <v>600</v>
      </c>
      <c r="BP13">
        <v>120</v>
      </c>
      <c r="BQ13">
        <v>0.102175927672911</v>
      </c>
      <c r="BR13">
        <v>3.6</v>
      </c>
      <c r="BS13">
        <v>3.06527783018733</v>
      </c>
      <c r="BT13">
        <v>0.102175927672911</v>
      </c>
      <c r="BU13">
        <v>30</v>
      </c>
      <c r="BV13">
        <v>68</v>
      </c>
      <c r="BW13">
        <v>0.30612244897959201</v>
      </c>
      <c r="BX13">
        <v>0.84054544000374798</v>
      </c>
      <c r="BY13">
        <v>15</v>
      </c>
      <c r="BZ13">
        <v>87</v>
      </c>
      <c r="CA13">
        <v>0.14705882352941199</v>
      </c>
      <c r="CB13">
        <v>92.968461512434601</v>
      </c>
      <c r="CC13">
        <v>198.97959183673501</v>
      </c>
      <c r="CD13">
        <v>451.02040816326502</v>
      </c>
    </row>
    <row r="14" spans="1:82" x14ac:dyDescent="0.25">
      <c r="A14" s="4">
        <v>800</v>
      </c>
      <c r="B14">
        <v>100</v>
      </c>
      <c r="C14">
        <v>47</v>
      </c>
      <c r="D14">
        <f t="shared" si="8"/>
        <v>0.56021600000000005</v>
      </c>
      <c r="E14" s="5">
        <f t="shared" si="0"/>
        <v>26.330152000000002</v>
      </c>
      <c r="F14">
        <v>87</v>
      </c>
      <c r="G14">
        <f t="shared" si="1"/>
        <v>79.157666176163559</v>
      </c>
      <c r="H14">
        <f t="shared" si="6"/>
        <v>20.842333823836441</v>
      </c>
      <c r="I14">
        <f>SUM(H14:H$49)/SUM($H$7:$H$49)*100</f>
        <v>90.8874830697264</v>
      </c>
      <c r="M14" s="6"/>
      <c r="AS14">
        <f t="shared" si="2"/>
        <v>0</v>
      </c>
      <c r="AT14">
        <f t="shared" si="3"/>
        <v>0</v>
      </c>
      <c r="AU14" t="e">
        <f>SUM(AT14:AT$49)/SUM($AT$7:$AT$49)*100</f>
        <v>#DIV/0!</v>
      </c>
      <c r="AV14">
        <v>0.36764705882352899</v>
      </c>
      <c r="AW14">
        <f t="shared" si="7"/>
        <v>0.63235294117647101</v>
      </c>
      <c r="AX14">
        <f t="shared" si="4"/>
        <v>0</v>
      </c>
      <c r="AY14" t="e">
        <f>SUM(AX14:AX$49)/SUM($AX$7:$AX$49)*100</f>
        <v>#DIV/0!</v>
      </c>
      <c r="AZ14">
        <f t="shared" si="5"/>
        <v>0.62837936577523124</v>
      </c>
      <c r="BD14">
        <v>302.64810399999999</v>
      </c>
      <c r="BE14">
        <v>234</v>
      </c>
      <c r="BF14">
        <v>973</v>
      </c>
      <c r="BG14">
        <v>181.35189600000001</v>
      </c>
      <c r="BH14">
        <v>76.274953645053202</v>
      </c>
      <c r="BI14">
        <v>37.4694</v>
      </c>
      <c r="BJ14">
        <v>23.725046354946802</v>
      </c>
      <c r="BK14">
        <v>62.5306</v>
      </c>
      <c r="BL14">
        <v>91.724111940438803</v>
      </c>
      <c r="BM14">
        <v>69.7114468422876</v>
      </c>
      <c r="BN14">
        <v>1.24434957199581</v>
      </c>
      <c r="BO14">
        <v>700</v>
      </c>
      <c r="BP14">
        <v>75</v>
      </c>
      <c r="BQ14">
        <v>0.147242295713849</v>
      </c>
      <c r="BR14">
        <v>2.12</v>
      </c>
      <c r="BS14">
        <v>4.4172688714154598</v>
      </c>
      <c r="BT14">
        <v>0.147242295713849</v>
      </c>
      <c r="BU14">
        <v>25</v>
      </c>
      <c r="BV14">
        <v>44</v>
      </c>
      <c r="BW14">
        <v>0.36231884057970998</v>
      </c>
      <c r="BX14">
        <v>0.86346068894788097</v>
      </c>
      <c r="BY14">
        <v>7</v>
      </c>
      <c r="BZ14">
        <v>63</v>
      </c>
      <c r="CA14">
        <v>0.1</v>
      </c>
      <c r="CB14">
        <v>91.724111940438803</v>
      </c>
      <c r="CC14">
        <v>175.36231884058</v>
      </c>
      <c r="CD14">
        <v>308.63768115942003</v>
      </c>
    </row>
    <row r="15" spans="1:82" x14ac:dyDescent="0.25">
      <c r="A15" s="4">
        <v>900</v>
      </c>
      <c r="B15">
        <v>188</v>
      </c>
      <c r="C15">
        <v>73</v>
      </c>
      <c r="D15">
        <f t="shared" si="8"/>
        <v>0.50091400000000008</v>
      </c>
      <c r="E15" s="5">
        <f t="shared" si="0"/>
        <v>36.566722000000006</v>
      </c>
      <c r="F15">
        <v>165</v>
      </c>
      <c r="G15">
        <f t="shared" si="1"/>
        <v>83.716767259932666</v>
      </c>
      <c r="H15">
        <f t="shared" si="6"/>
        <v>16.283232740067334</v>
      </c>
      <c r="I15">
        <f>SUM(H15:H$49)/SUM($H$7:$H$49)*100</f>
        <v>89.930803315150172</v>
      </c>
      <c r="M15" s="6"/>
      <c r="AS15">
        <f t="shared" si="2"/>
        <v>0</v>
      </c>
      <c r="AT15">
        <f t="shared" si="3"/>
        <v>0</v>
      </c>
      <c r="AU15" t="e">
        <f>SUM(AT15:AT$49)/SUM($AT$7:$AT$49)*100</f>
        <v>#DIV/0!</v>
      </c>
      <c r="AV15">
        <v>0.47826086956521702</v>
      </c>
      <c r="AW15">
        <f t="shared" si="7"/>
        <v>0.52173913043478293</v>
      </c>
      <c r="AX15">
        <f t="shared" si="4"/>
        <v>0</v>
      </c>
      <c r="AY15" t="e">
        <f>SUM(AX15:AX$49)/SUM($AX$7:$AX$49)*100</f>
        <v>#DIV/0!</v>
      </c>
      <c r="AZ15">
        <f t="shared" si="5"/>
        <v>0.27675276752768241</v>
      </c>
      <c r="BD15">
        <v>364.1404</v>
      </c>
      <c r="BE15">
        <v>268</v>
      </c>
      <c r="BF15">
        <v>1420</v>
      </c>
      <c r="BG15">
        <v>285.8596</v>
      </c>
      <c r="BH15">
        <v>79.590148847030207</v>
      </c>
      <c r="BI15">
        <v>43.978400000000001</v>
      </c>
      <c r="BJ15">
        <v>20.4098511529698</v>
      </c>
      <c r="BK15">
        <v>56.021599999999999</v>
      </c>
      <c r="BL15">
        <v>90.653640289225294</v>
      </c>
      <c r="BM15">
        <v>67.390593230028898</v>
      </c>
      <c r="BN15">
        <v>1.07047165121348</v>
      </c>
      <c r="BO15">
        <v>800</v>
      </c>
      <c r="BP15">
        <v>102</v>
      </c>
      <c r="BQ15">
        <v>0.36562221262795802</v>
      </c>
      <c r="BR15">
        <v>3.05</v>
      </c>
      <c r="BS15">
        <v>10.9686663788387</v>
      </c>
      <c r="BT15">
        <v>0.36562221262795802</v>
      </c>
      <c r="BU15">
        <v>51</v>
      </c>
      <c r="BV15">
        <v>50</v>
      </c>
      <c r="BW15">
        <v>0.50495049504950495</v>
      </c>
      <c r="BX15">
        <v>0.90195614790959</v>
      </c>
      <c r="BY15">
        <v>25</v>
      </c>
      <c r="BZ15">
        <v>76</v>
      </c>
      <c r="CA15">
        <v>0.24752475247524799</v>
      </c>
      <c r="CB15">
        <v>90.653640289225294</v>
      </c>
      <c r="CC15">
        <v>328.21782178217802</v>
      </c>
      <c r="CD15">
        <v>321.78217821782198</v>
      </c>
    </row>
    <row r="16" spans="1:82" x14ac:dyDescent="0.25">
      <c r="A16" s="4">
        <v>1000</v>
      </c>
      <c r="B16">
        <v>226</v>
      </c>
      <c r="C16">
        <v>86</v>
      </c>
      <c r="D16">
        <f t="shared" si="8"/>
        <v>0.44740000000000013</v>
      </c>
      <c r="E16" s="5">
        <f t="shared" si="0"/>
        <v>38.476400000000012</v>
      </c>
      <c r="F16">
        <v>191</v>
      </c>
      <c r="G16">
        <f t="shared" si="1"/>
        <v>85.451858842603727</v>
      </c>
      <c r="H16">
        <f t="shared" si="6"/>
        <v>14.548141157396273</v>
      </c>
      <c r="I16">
        <f>SUM(H16:H$49)/SUM($H$7:$H$49)*100</f>
        <v>89.183389938455321</v>
      </c>
      <c r="M16" s="6"/>
      <c r="AS16">
        <f t="shared" si="2"/>
        <v>0</v>
      </c>
      <c r="AT16">
        <f t="shared" si="3"/>
        <v>0</v>
      </c>
      <c r="AU16" t="e">
        <f>SUM(AT16:AT$49)/SUM($AT$7:$AT$49)*100</f>
        <v>#DIV/0!</v>
      </c>
      <c r="AV16">
        <v>0.35915492957746498</v>
      </c>
      <c r="AW16">
        <f t="shared" si="7"/>
        <v>0.64084507042253502</v>
      </c>
      <c r="AX16">
        <f t="shared" si="4"/>
        <v>0</v>
      </c>
      <c r="AY16" t="e">
        <f>SUM(AX16:AX$49)/SUM($AX$7:$AX$49)*100</f>
        <v>#DIV/0!</v>
      </c>
      <c r="AZ16">
        <f t="shared" si="5"/>
        <v>0.28275797781437007</v>
      </c>
      <c r="BD16">
        <v>426.778728</v>
      </c>
      <c r="BE16">
        <v>151</v>
      </c>
      <c r="BF16">
        <v>1145</v>
      </c>
      <c r="BG16">
        <v>425.221272</v>
      </c>
      <c r="BH16">
        <v>72.847404001767401</v>
      </c>
      <c r="BI16">
        <v>49.9086</v>
      </c>
      <c r="BJ16">
        <v>27.152595998232599</v>
      </c>
      <c r="BK16">
        <v>50.0914</v>
      </c>
      <c r="BL16">
        <v>89.229519943853205</v>
      </c>
      <c r="BM16">
        <v>65.315414966054007</v>
      </c>
      <c r="BN16">
        <v>1.4241203453721001</v>
      </c>
      <c r="BO16">
        <v>900</v>
      </c>
      <c r="BP16">
        <v>174</v>
      </c>
      <c r="BQ16">
        <v>0.123040516358217</v>
      </c>
      <c r="BR16">
        <v>3.83</v>
      </c>
      <c r="BS16">
        <v>3.69121549074652</v>
      </c>
      <c r="BT16">
        <v>0.123040516358217</v>
      </c>
      <c r="BU16">
        <v>51</v>
      </c>
      <c r="BV16">
        <v>85</v>
      </c>
      <c r="BW16">
        <v>0.375</v>
      </c>
      <c r="BX16">
        <v>0.85673142194961605</v>
      </c>
      <c r="BY16">
        <v>21</v>
      </c>
      <c r="BZ16">
        <v>120</v>
      </c>
      <c r="CA16">
        <v>0.14893617021276601</v>
      </c>
      <c r="CB16">
        <v>89.229519943853205</v>
      </c>
      <c r="CC16">
        <v>319.5</v>
      </c>
      <c r="CD16">
        <v>532.5</v>
      </c>
    </row>
    <row r="17" spans="1:82" x14ac:dyDescent="0.25">
      <c r="A17" s="4">
        <v>1100</v>
      </c>
      <c r="B17">
        <v>272</v>
      </c>
      <c r="C17">
        <v>108</v>
      </c>
      <c r="D17">
        <f t="shared" si="8"/>
        <v>0.39967400000000008</v>
      </c>
      <c r="E17" s="5">
        <f t="shared" si="0"/>
        <v>43.164792000000006</v>
      </c>
      <c r="F17">
        <v>212</v>
      </c>
      <c r="G17">
        <f t="shared" si="1"/>
        <v>86.304056450569504</v>
      </c>
      <c r="H17">
        <f t="shared" si="6"/>
        <v>13.695943549430496</v>
      </c>
      <c r="I17">
        <f>SUM(H17:H$49)/SUM($H$7:$H$49)*100</f>
        <v>88.515618649998132</v>
      </c>
      <c r="M17" s="6"/>
      <c r="AS17">
        <f t="shared" si="2"/>
        <v>0</v>
      </c>
      <c r="AT17">
        <f t="shared" si="3"/>
        <v>0</v>
      </c>
      <c r="AU17" t="e">
        <f>SUM(AT17:AT$49)/SUM($AT$7:$AT$49)*100</f>
        <v>#DIV/0!</v>
      </c>
      <c r="AV17">
        <v>0.5</v>
      </c>
      <c r="AW17">
        <f t="shared" si="7"/>
        <v>0.5</v>
      </c>
      <c r="AX17">
        <f t="shared" si="4"/>
        <v>0</v>
      </c>
      <c r="AY17" t="e">
        <f>SUM(AX17:AX$49)/SUM($AX$7:$AX$49)*100</f>
        <v>#DIV/0!</v>
      </c>
      <c r="AZ17">
        <f t="shared" si="5"/>
        <v>0.18348623853211166</v>
      </c>
      <c r="BD17">
        <v>424.1352</v>
      </c>
      <c r="BE17">
        <v>95</v>
      </c>
      <c r="BF17">
        <v>1051</v>
      </c>
      <c r="BG17">
        <v>523.86479999999995</v>
      </c>
      <c r="BH17">
        <v>71.247706650888702</v>
      </c>
      <c r="BI17">
        <v>55.26</v>
      </c>
      <c r="BJ17">
        <v>28.752293349111302</v>
      </c>
      <c r="BK17">
        <v>44.74</v>
      </c>
      <c r="BL17">
        <v>87.721497435167805</v>
      </c>
      <c r="BM17">
        <v>63.4619336193511</v>
      </c>
      <c r="BN17">
        <v>1.50802250868542</v>
      </c>
      <c r="BO17">
        <v>1000</v>
      </c>
      <c r="BP17">
        <v>58</v>
      </c>
      <c r="BQ17">
        <v>0.54520595297848795</v>
      </c>
      <c r="BR17">
        <v>5.4349999999999996</v>
      </c>
      <c r="BS17">
        <v>16.356178589354599</v>
      </c>
      <c r="BT17">
        <v>0.54520595297848795</v>
      </c>
      <c r="BU17">
        <v>32</v>
      </c>
      <c r="BV17">
        <v>21</v>
      </c>
      <c r="BW17">
        <v>0.60377358490566002</v>
      </c>
      <c r="BX17">
        <v>0.87749418561826198</v>
      </c>
      <c r="BY17">
        <v>0</v>
      </c>
      <c r="BZ17">
        <v>54</v>
      </c>
      <c r="CA17">
        <v>0</v>
      </c>
      <c r="CB17">
        <v>87.721497435167805</v>
      </c>
      <c r="CC17">
        <v>572.37735849056605</v>
      </c>
      <c r="CD17">
        <v>375.622641509434</v>
      </c>
    </row>
    <row r="18" spans="1:82" x14ac:dyDescent="0.25">
      <c r="A18" s="4">
        <v>1200</v>
      </c>
      <c r="B18">
        <v>356</v>
      </c>
      <c r="C18">
        <v>199</v>
      </c>
      <c r="D18">
        <f t="shared" si="8"/>
        <v>0.35773600000000005</v>
      </c>
      <c r="E18" s="5">
        <f t="shared" si="0"/>
        <v>71.189464000000015</v>
      </c>
      <c r="F18">
        <v>315</v>
      </c>
      <c r="G18">
        <f t="shared" si="1"/>
        <v>83.335388627468575</v>
      </c>
      <c r="H18">
        <f t="shared" si="6"/>
        <v>16.664611372531425</v>
      </c>
      <c r="I18">
        <f>SUM(H18:H$49)/SUM($H$7:$H$49)*100</f>
        <v>87.886963911795334</v>
      </c>
      <c r="M18" s="6"/>
      <c r="AS18">
        <f t="shared" si="2"/>
        <v>0</v>
      </c>
      <c r="AT18">
        <f t="shared" si="3"/>
        <v>0</v>
      </c>
      <c r="AU18" t="e">
        <f>SUM(AT18:AT$49)/SUM($AT$7:$AT$49)*100</f>
        <v>#DIV/0!</v>
      </c>
      <c r="AV18">
        <v>0.57407407407407396</v>
      </c>
      <c r="AW18">
        <f t="shared" si="7"/>
        <v>0.42592592592592604</v>
      </c>
      <c r="AX18">
        <f t="shared" si="4"/>
        <v>0</v>
      </c>
      <c r="AY18" t="e">
        <f>SUM(AX18:AX$49)/SUM($AX$7:$AX$49)*100</f>
        <v>#DIV/0!</v>
      </c>
      <c r="AZ18">
        <f t="shared" si="5"/>
        <v>0.11949914272354079</v>
      </c>
      <c r="BD18">
        <v>409.66584999999998</v>
      </c>
      <c r="BE18">
        <v>67</v>
      </c>
      <c r="BF18">
        <v>956</v>
      </c>
      <c r="BG18">
        <v>615.33415000000002</v>
      </c>
      <c r="BH18">
        <v>70.002482671731102</v>
      </c>
      <c r="BI18">
        <v>60.032600000000002</v>
      </c>
      <c r="BJ18">
        <v>29.997517328268898</v>
      </c>
      <c r="BK18">
        <v>39.967399999999998</v>
      </c>
      <c r="BL18">
        <v>86.148164456596604</v>
      </c>
      <c r="BM18">
        <v>61.806170758908202</v>
      </c>
      <c r="BN18">
        <v>1.5733329785712</v>
      </c>
      <c r="BO18">
        <v>1100</v>
      </c>
      <c r="BP18">
        <v>19</v>
      </c>
      <c r="BQ18">
        <v>6.8800635434935501E-3</v>
      </c>
      <c r="BR18">
        <v>1.47</v>
      </c>
      <c r="BS18">
        <v>0.20640190630480701</v>
      </c>
      <c r="BT18">
        <v>6.8800635434935501E-3</v>
      </c>
      <c r="BU18">
        <v>1</v>
      </c>
      <c r="BV18">
        <v>16</v>
      </c>
      <c r="BW18">
        <v>5.8823529411764698E-2</v>
      </c>
      <c r="BX18">
        <v>0.83601834432956401</v>
      </c>
      <c r="BY18">
        <v>0</v>
      </c>
      <c r="BZ18">
        <v>17</v>
      </c>
      <c r="CA18">
        <v>0</v>
      </c>
      <c r="CB18">
        <v>86.148164456596604</v>
      </c>
      <c r="CC18">
        <v>60.294117647058798</v>
      </c>
      <c r="CD18">
        <v>964.70588235294099</v>
      </c>
    </row>
    <row r="19" spans="1:82" x14ac:dyDescent="0.25">
      <c r="A19" s="4">
        <v>1300</v>
      </c>
      <c r="B19">
        <v>193</v>
      </c>
      <c r="C19">
        <v>211</v>
      </c>
      <c r="D19">
        <f t="shared" si="8"/>
        <v>0.32158599999999993</v>
      </c>
      <c r="E19" s="5">
        <f t="shared" si="0"/>
        <v>67.854645999999988</v>
      </c>
      <c r="F19">
        <v>150</v>
      </c>
      <c r="G19">
        <f t="shared" si="1"/>
        <v>73.987564706821445</v>
      </c>
      <c r="H19">
        <f t="shared" si="6"/>
        <v>26.012435293178555</v>
      </c>
      <c r="I19">
        <f>SUM(H19:H$49)/SUM($H$7:$H$49)*100</f>
        <v>87.122044951532445</v>
      </c>
      <c r="M19" s="6"/>
      <c r="AS19">
        <f t="shared" si="2"/>
        <v>0</v>
      </c>
      <c r="AT19">
        <f t="shared" si="3"/>
        <v>0</v>
      </c>
      <c r="AU19" t="e">
        <f>SUM(AT19:AT$49)/SUM($AT$7:$AT$49)*100</f>
        <v>#DIV/0!</v>
      </c>
      <c r="AV19">
        <v>0.125</v>
      </c>
      <c r="AW19">
        <f t="shared" si="7"/>
        <v>0.875</v>
      </c>
      <c r="AX19">
        <f t="shared" si="4"/>
        <v>0</v>
      </c>
      <c r="AY19" t="e">
        <f>SUM(AX19:AX$49)/SUM($AX$7:$AX$49)*100</f>
        <v>#DIV/0!</v>
      </c>
      <c r="AZ19">
        <f t="shared" si="5"/>
        <v>0.45132172791747394</v>
      </c>
      <c r="BD19">
        <v>407.46130399999998</v>
      </c>
      <c r="BE19">
        <v>64</v>
      </c>
      <c r="BF19">
        <v>473</v>
      </c>
      <c r="BG19">
        <v>731.53869599999996</v>
      </c>
      <c r="BH19">
        <v>53.721838523865401</v>
      </c>
      <c r="BI19">
        <v>64.226399999999998</v>
      </c>
      <c r="BJ19">
        <v>46.278161476134599</v>
      </c>
      <c r="BK19">
        <v>35.773600000000002</v>
      </c>
      <c r="BL19">
        <v>83.720931667920794</v>
      </c>
      <c r="BM19">
        <v>60.324147953713499</v>
      </c>
      <c r="BN19">
        <v>2.4272327886758398</v>
      </c>
      <c r="BO19">
        <v>1200</v>
      </c>
      <c r="BP19">
        <v>71</v>
      </c>
      <c r="BQ19">
        <v>0.255404214631889</v>
      </c>
      <c r="BR19">
        <v>5.08</v>
      </c>
      <c r="BS19">
        <v>7.6621264389566699</v>
      </c>
      <c r="BT19">
        <v>0.255404214631889</v>
      </c>
      <c r="BU19">
        <v>28</v>
      </c>
      <c r="BV19">
        <v>41</v>
      </c>
      <c r="BW19">
        <v>0.405797101449275</v>
      </c>
      <c r="BX19">
        <v>0.85496145654563604</v>
      </c>
      <c r="BY19">
        <v>7</v>
      </c>
      <c r="BZ19">
        <v>62</v>
      </c>
      <c r="CA19">
        <v>0.101449275362319</v>
      </c>
      <c r="CB19">
        <v>83.720931667920794</v>
      </c>
      <c r="CC19">
        <v>462.20289855072502</v>
      </c>
      <c r="CD19">
        <v>676.79710144927503</v>
      </c>
    </row>
    <row r="20" spans="1:82" x14ac:dyDescent="0.25">
      <c r="A20" s="4">
        <v>1400</v>
      </c>
      <c r="B20">
        <v>85</v>
      </c>
      <c r="C20">
        <v>263</v>
      </c>
      <c r="D20">
        <f t="shared" si="8"/>
        <v>0.29122399999999993</v>
      </c>
      <c r="E20" s="5">
        <f t="shared" si="0"/>
        <v>76.591911999999979</v>
      </c>
      <c r="F20">
        <v>60</v>
      </c>
      <c r="G20">
        <f t="shared" si="1"/>
        <v>52.60164258716118</v>
      </c>
      <c r="H20">
        <f t="shared" si="6"/>
        <v>47.39835741283882</v>
      </c>
      <c r="I20">
        <f>SUM(H20:H$49)/SUM($H$7:$H$49)*100</f>
        <v>85.92805341380226</v>
      </c>
      <c r="M20" s="6"/>
      <c r="AS20">
        <f t="shared" si="2"/>
        <v>0</v>
      </c>
      <c r="AT20">
        <f t="shared" si="3"/>
        <v>0</v>
      </c>
      <c r="AU20" t="e">
        <f>SUM(AT20:AT$49)/SUM($AT$7:$AT$49)*100</f>
        <v>#DIV/0!</v>
      </c>
      <c r="AV20">
        <v>0.36486486486486502</v>
      </c>
      <c r="AW20">
        <f t="shared" si="7"/>
        <v>0.63513513513513498</v>
      </c>
      <c r="AX20">
        <f t="shared" si="4"/>
        <v>0</v>
      </c>
      <c r="AY20" t="e">
        <f>SUM(AX20:AX$49)/SUM($AX$7:$AX$49)*100</f>
        <v>#DIV/0!</v>
      </c>
      <c r="AZ20">
        <f t="shared" si="5"/>
        <v>0.74167587186366291</v>
      </c>
      <c r="BD20">
        <v>367.25121200000001</v>
      </c>
      <c r="BE20">
        <v>97</v>
      </c>
      <c r="BF20">
        <v>366</v>
      </c>
      <c r="BG20">
        <v>774.74878799999999</v>
      </c>
      <c r="BH20">
        <v>49.914680536525303</v>
      </c>
      <c r="BI20">
        <v>67.841399999999993</v>
      </c>
      <c r="BJ20">
        <v>50.085319463474697</v>
      </c>
      <c r="BK20">
        <v>32.1586</v>
      </c>
      <c r="BL20">
        <v>81.094018113981505</v>
      </c>
      <c r="BM20">
        <v>58.991886772755102</v>
      </c>
      <c r="BN20">
        <v>2.62691355393931</v>
      </c>
      <c r="BO20">
        <v>1300</v>
      </c>
      <c r="BP20">
        <v>709</v>
      </c>
      <c r="BQ20">
        <v>0.269341827510309</v>
      </c>
      <c r="BR20">
        <v>3.8149999999999999</v>
      </c>
      <c r="BS20">
        <v>8.0802548253092805</v>
      </c>
      <c r="BT20">
        <v>0.269341827510309</v>
      </c>
      <c r="BU20">
        <v>252</v>
      </c>
      <c r="BV20">
        <v>337</v>
      </c>
      <c r="BW20">
        <v>0.42784380305602698</v>
      </c>
      <c r="BX20">
        <v>0.88363872231257801</v>
      </c>
      <c r="BY20">
        <v>100</v>
      </c>
      <c r="BZ20">
        <v>498</v>
      </c>
      <c r="CA20">
        <v>0.167224080267559</v>
      </c>
      <c r="CB20">
        <v>81.094018113981505</v>
      </c>
      <c r="CC20">
        <v>488.59762308998302</v>
      </c>
      <c r="CD20">
        <v>653.40237691001698</v>
      </c>
    </row>
    <row r="21" spans="1:82" x14ac:dyDescent="0.25">
      <c r="A21" s="4">
        <v>1500</v>
      </c>
      <c r="B21">
        <v>126</v>
      </c>
      <c r="C21">
        <v>268</v>
      </c>
      <c r="D21">
        <f t="shared" si="8"/>
        <v>0.26665000000000016</v>
      </c>
      <c r="E21" s="5">
        <f t="shared" si="0"/>
        <v>71.462200000000038</v>
      </c>
      <c r="F21">
        <v>88</v>
      </c>
      <c r="G21">
        <f t="shared" si="1"/>
        <v>63.809681042751457</v>
      </c>
      <c r="H21">
        <f t="shared" si="6"/>
        <v>36.190318957248543</v>
      </c>
      <c r="I21">
        <f>SUM(H21:H$49)/SUM($H$7:$H$49)*100</f>
        <v>83.752430984937249</v>
      </c>
      <c r="M21" s="6"/>
      <c r="AS21">
        <f t="shared" si="2"/>
        <v>0</v>
      </c>
      <c r="AT21">
        <f t="shared" si="3"/>
        <v>0</v>
      </c>
      <c r="AU21" t="e">
        <f>SUM(AT21:AT$49)/SUM($AT$7:$AT$49)*100</f>
        <v>#DIV/0!</v>
      </c>
      <c r="AV21">
        <v>0.41883767535070099</v>
      </c>
      <c r="AW21">
        <f t="shared" si="7"/>
        <v>0.58116232464929896</v>
      </c>
      <c r="AX21">
        <f t="shared" si="4"/>
        <v>0</v>
      </c>
      <c r="AY21" t="e">
        <f>SUM(AX21:AX$49)/SUM($AX$7:$AX$49)*100</f>
        <v>#DIV/0!</v>
      </c>
      <c r="AZ21">
        <f t="shared" si="5"/>
        <v>0.45912228484580453</v>
      </c>
      <c r="BD21">
        <v>371.31060000000002</v>
      </c>
      <c r="BE21">
        <v>149</v>
      </c>
      <c r="BF21">
        <v>383</v>
      </c>
      <c r="BG21">
        <v>903.68939999999998</v>
      </c>
      <c r="BH21">
        <v>50.774839966454103</v>
      </c>
      <c r="BI21">
        <v>70.877600000000001</v>
      </c>
      <c r="BJ21">
        <v>49.225160033545897</v>
      </c>
      <c r="BK21">
        <v>29.122399999999999</v>
      </c>
      <c r="BL21">
        <v>78.512218866773793</v>
      </c>
      <c r="BM21">
        <v>57.785408785020998</v>
      </c>
      <c r="BN21">
        <v>2.5817992472076399</v>
      </c>
      <c r="BO21">
        <v>1400</v>
      </c>
      <c r="BP21">
        <v>90</v>
      </c>
      <c r="BQ21">
        <v>5.3015704314169999E-2</v>
      </c>
      <c r="BR21">
        <v>4.6399999999999997</v>
      </c>
      <c r="BS21">
        <v>1.5904711294250999</v>
      </c>
      <c r="BT21">
        <v>5.3015704314169999E-2</v>
      </c>
      <c r="BU21">
        <v>9</v>
      </c>
      <c r="BV21">
        <v>76</v>
      </c>
      <c r="BW21">
        <v>0.105882352941176</v>
      </c>
      <c r="BX21">
        <v>0.83845330663483497</v>
      </c>
      <c r="BY21">
        <v>1</v>
      </c>
      <c r="BZ21">
        <v>87</v>
      </c>
      <c r="CA21">
        <v>1.13636363636364E-2</v>
      </c>
      <c r="CB21">
        <v>78.512218866773793</v>
      </c>
      <c r="CC21">
        <v>135</v>
      </c>
      <c r="CD21">
        <v>1140</v>
      </c>
    </row>
    <row r="22" spans="1:82" x14ac:dyDescent="0.25">
      <c r="A22" s="4">
        <v>1600</v>
      </c>
      <c r="B22">
        <v>299</v>
      </c>
      <c r="C22">
        <v>293</v>
      </c>
      <c r="D22">
        <f t="shared" si="8"/>
        <v>0.24786400000000008</v>
      </c>
      <c r="E22" s="5">
        <f t="shared" si="0"/>
        <v>72.624152000000024</v>
      </c>
      <c r="F22">
        <v>242</v>
      </c>
      <c r="G22">
        <f t="shared" si="1"/>
        <v>80.457633980689167</v>
      </c>
      <c r="H22">
        <f t="shared" si="6"/>
        <v>19.542366019310833</v>
      </c>
      <c r="I22">
        <f>SUM(H22:H$49)/SUM($H$7:$H$49)*100</f>
        <v>82.091266465133842</v>
      </c>
      <c r="M22" s="6"/>
      <c r="AS22">
        <f t="shared" si="2"/>
        <v>0</v>
      </c>
      <c r="AT22">
        <f t="shared" si="3"/>
        <v>0</v>
      </c>
      <c r="AU22" t="e">
        <f>SUM(AT22:AT$49)/SUM($AT$7:$AT$49)*100</f>
        <v>#DIV/0!</v>
      </c>
      <c r="AV22">
        <v>7.9207920792079195E-2</v>
      </c>
      <c r="AW22">
        <f t="shared" si="7"/>
        <v>0.92079207920792083</v>
      </c>
      <c r="AX22">
        <f t="shared" si="4"/>
        <v>0</v>
      </c>
      <c r="AY22" t="e">
        <f>SUM(AX22:AX$49)/SUM($AX$7:$AX$49)*100</f>
        <v>#DIV/0!</v>
      </c>
      <c r="AZ22">
        <f t="shared" si="5"/>
        <v>0.30701175227781619</v>
      </c>
      <c r="BD22">
        <v>398.64175</v>
      </c>
      <c r="BE22">
        <v>101</v>
      </c>
      <c r="BF22">
        <v>703</v>
      </c>
      <c r="BG22">
        <v>1096.35825</v>
      </c>
      <c r="BH22">
        <v>63.813848739846698</v>
      </c>
      <c r="BI22">
        <v>73.334999999999994</v>
      </c>
      <c r="BJ22">
        <v>36.186151260153302</v>
      </c>
      <c r="BK22">
        <v>26.664999999999999</v>
      </c>
      <c r="BL22">
        <v>76.614299631587201</v>
      </c>
      <c r="BM22">
        <v>56.680735559499503</v>
      </c>
      <c r="BN22">
        <v>1.8979192351866101</v>
      </c>
      <c r="BO22">
        <v>1500</v>
      </c>
      <c r="BP22">
        <v>40</v>
      </c>
      <c r="BQ22">
        <v>0</v>
      </c>
      <c r="BR22">
        <v>4.74</v>
      </c>
      <c r="BS22">
        <v>-3.2136768505487798</v>
      </c>
      <c r="BT22">
        <v>-0.107122561684959</v>
      </c>
      <c r="BU22">
        <v>4</v>
      </c>
      <c r="BV22">
        <v>36</v>
      </c>
      <c r="BW22">
        <v>0.1</v>
      </c>
      <c r="BX22">
        <v>0.811919700302006</v>
      </c>
      <c r="BY22">
        <v>1</v>
      </c>
      <c r="BZ22">
        <v>39</v>
      </c>
      <c r="CA22">
        <v>2.5000000000000001E-2</v>
      </c>
      <c r="CB22">
        <v>76.614299631587201</v>
      </c>
      <c r="CC22">
        <v>149.5</v>
      </c>
      <c r="CD22">
        <v>1345.5</v>
      </c>
    </row>
    <row r="23" spans="1:82" x14ac:dyDescent="0.25">
      <c r="A23" s="4">
        <v>1700</v>
      </c>
      <c r="B23">
        <v>326</v>
      </c>
      <c r="C23">
        <v>313</v>
      </c>
      <c r="D23">
        <f t="shared" si="8"/>
        <v>0.23486600000000002</v>
      </c>
      <c r="E23" s="5">
        <f t="shared" si="0"/>
        <v>73.513058000000001</v>
      </c>
      <c r="F23">
        <v>236</v>
      </c>
      <c r="G23">
        <f t="shared" si="1"/>
        <v>81.599335358895829</v>
      </c>
      <c r="H23">
        <f t="shared" si="6"/>
        <v>18.400664641104171</v>
      </c>
      <c r="I23">
        <f>SUM(H23:H$49)/SUM($H$7:$H$49)*100</f>
        <v>81.194256270152152</v>
      </c>
      <c r="M23" s="6"/>
      <c r="AS23">
        <f t="shared" si="2"/>
        <v>0</v>
      </c>
      <c r="AT23">
        <f t="shared" si="3"/>
        <v>0</v>
      </c>
      <c r="AU23" t="e">
        <f>SUM(AT23:AT$49)/SUM($AT$7:$AT$49)*100</f>
        <v>#DIV/0!</v>
      </c>
      <c r="AV23">
        <v>0.161971830985915</v>
      </c>
      <c r="AW23">
        <f t="shared" si="7"/>
        <v>0.83802816901408494</v>
      </c>
      <c r="AX23">
        <f t="shared" si="4"/>
        <v>0</v>
      </c>
      <c r="AY23" t="e">
        <f>SUM(AX23:AX$49)/SUM($AX$7:$AX$49)*100</f>
        <v>#DIV/0!</v>
      </c>
      <c r="AZ23">
        <f t="shared" si="5"/>
        <v>0.25640473163689137</v>
      </c>
      <c r="BD23">
        <v>417.15511199999997</v>
      </c>
      <c r="BE23">
        <v>160</v>
      </c>
      <c r="BF23">
        <v>1024</v>
      </c>
      <c r="BG23">
        <v>1265.8448880000001</v>
      </c>
      <c r="BH23">
        <v>71.054114263864193</v>
      </c>
      <c r="BI23">
        <v>75.2136</v>
      </c>
      <c r="BJ23">
        <v>28.9458857361358</v>
      </c>
      <c r="BK23">
        <v>24.7864</v>
      </c>
      <c r="BL23">
        <v>75.096123439729496</v>
      </c>
      <c r="BM23">
        <v>55.653888665178599</v>
      </c>
      <c r="BN23">
        <v>1.5181761918576899</v>
      </c>
      <c r="BO23">
        <v>1600</v>
      </c>
      <c r="BP23">
        <v>144</v>
      </c>
      <c r="BQ23">
        <v>7.4065500006263399E-2</v>
      </c>
      <c r="BR23">
        <v>4.6150000000000002</v>
      </c>
      <c r="BS23">
        <v>2.2219650001878999</v>
      </c>
      <c r="BT23">
        <v>7.4065500006263302E-2</v>
      </c>
      <c r="BU23">
        <v>23</v>
      </c>
      <c r="BV23">
        <v>119</v>
      </c>
      <c r="BW23">
        <v>0.161971830985915</v>
      </c>
      <c r="BX23">
        <v>0.84841940026720597</v>
      </c>
      <c r="BY23">
        <v>3</v>
      </c>
      <c r="BZ23">
        <v>139</v>
      </c>
      <c r="CA23">
        <v>2.1126760563380299E-2</v>
      </c>
      <c r="CB23">
        <v>75.096123439729496</v>
      </c>
      <c r="CC23">
        <v>272.59859154929597</v>
      </c>
      <c r="CD23">
        <v>1410.4014084507</v>
      </c>
    </row>
    <row r="24" spans="1:82" x14ac:dyDescent="0.25">
      <c r="A24" s="4">
        <v>1800</v>
      </c>
      <c r="B24">
        <v>313</v>
      </c>
      <c r="C24">
        <v>278</v>
      </c>
      <c r="D24">
        <f t="shared" si="8"/>
        <v>0.22765599999999986</v>
      </c>
      <c r="E24" s="5">
        <f t="shared" si="0"/>
        <v>63.288367999999963</v>
      </c>
      <c r="F24">
        <v>290</v>
      </c>
      <c r="G24">
        <f t="shared" si="1"/>
        <v>83.180886420597517</v>
      </c>
      <c r="H24">
        <f t="shared" si="6"/>
        <v>16.819113579402483</v>
      </c>
      <c r="I24">
        <f>SUM(H24:H$49)/SUM($H$7:$H$49)*100</f>
        <v>80.349651079501257</v>
      </c>
      <c r="M24" s="6"/>
      <c r="AS24">
        <f t="shared" si="2"/>
        <v>0</v>
      </c>
      <c r="AT24">
        <f t="shared" si="3"/>
        <v>0</v>
      </c>
      <c r="AU24" t="e">
        <f>SUM(AT24:AT$49)/SUM($AT$7:$AT$49)*100</f>
        <v>#DIV/0!</v>
      </c>
      <c r="AV24">
        <v>0.10344827586206901</v>
      </c>
      <c r="AW24">
        <f t="shared" si="7"/>
        <v>0.89655172413793105</v>
      </c>
      <c r="AX24">
        <f t="shared" si="4"/>
        <v>0</v>
      </c>
      <c r="AY24" t="e">
        <f>SUM(AX24:AX$49)/SUM($AX$7:$AX$49)*100</f>
        <v>#DIV/0!</v>
      </c>
      <c r="AZ24">
        <f t="shared" si="5"/>
        <v>0.28562012523343583</v>
      </c>
      <c r="BD24">
        <v>345.01815399999998</v>
      </c>
      <c r="BE24">
        <v>70</v>
      </c>
      <c r="BF24">
        <v>1047</v>
      </c>
      <c r="BG24">
        <v>1123.9818459999999</v>
      </c>
      <c r="BH24">
        <v>75.214536318468106</v>
      </c>
      <c r="BI24">
        <v>76.513400000000004</v>
      </c>
      <c r="BJ24">
        <v>24.785463681531901</v>
      </c>
      <c r="BK24">
        <v>23.486599999999999</v>
      </c>
      <c r="BL24">
        <v>73.796156280027802</v>
      </c>
      <c r="BM24">
        <v>54.680889671046401</v>
      </c>
      <c r="BN24">
        <v>1.2999671597017199</v>
      </c>
      <c r="BO24">
        <v>1700</v>
      </c>
      <c r="BP24">
        <v>35</v>
      </c>
      <c r="BQ24">
        <v>0.119747959564365</v>
      </c>
      <c r="BR24">
        <v>4.32</v>
      </c>
      <c r="BS24">
        <v>3.59243878693094</v>
      </c>
      <c r="BT24">
        <v>0.119747959564365</v>
      </c>
      <c r="BU24">
        <v>3</v>
      </c>
      <c r="BV24">
        <v>27</v>
      </c>
      <c r="BW24">
        <v>0.1</v>
      </c>
      <c r="BX24">
        <v>0.85289725913440995</v>
      </c>
      <c r="BY24">
        <v>0</v>
      </c>
      <c r="BZ24">
        <v>30</v>
      </c>
      <c r="CA24">
        <v>0</v>
      </c>
      <c r="CB24">
        <v>73.796156280027802</v>
      </c>
      <c r="CC24">
        <v>146.9</v>
      </c>
      <c r="CD24">
        <v>1322.1</v>
      </c>
    </row>
    <row r="25" spans="1:82" x14ac:dyDescent="0.25">
      <c r="A25" s="4">
        <v>1900</v>
      </c>
      <c r="B25">
        <v>419</v>
      </c>
      <c r="C25">
        <v>301</v>
      </c>
      <c r="D25">
        <f t="shared" si="8"/>
        <v>0.22623400000000005</v>
      </c>
      <c r="E25" s="5">
        <f t="shared" si="0"/>
        <v>68.096434000000016</v>
      </c>
      <c r="F25">
        <v>403</v>
      </c>
      <c r="G25">
        <f t="shared" si="1"/>
        <v>86.019927626897783</v>
      </c>
      <c r="H25">
        <f t="shared" si="6"/>
        <v>13.980072373102217</v>
      </c>
      <c r="I25">
        <f>SUM(H25:H$49)/SUM($H$7:$H$49)*100</f>
        <v>79.577640344651087</v>
      </c>
      <c r="M25" s="6"/>
      <c r="AS25">
        <f t="shared" si="2"/>
        <v>0</v>
      </c>
      <c r="AT25">
        <f t="shared" si="3"/>
        <v>0</v>
      </c>
      <c r="AU25" t="e">
        <f>SUM(AT25:AT$49)/SUM($AT$7:$AT$49)*100</f>
        <v>#DIV/0!</v>
      </c>
      <c r="AV25">
        <v>0.157894736842105</v>
      </c>
      <c r="AW25">
        <f t="shared" si="7"/>
        <v>0.84210526315789502</v>
      </c>
      <c r="AX25">
        <f t="shared" si="4"/>
        <v>0</v>
      </c>
      <c r="AY25" t="e">
        <f>SUM(AX25:AX$49)/SUM($AX$7:$AX$49)*100</f>
        <v>#DIV/0!</v>
      </c>
      <c r="AZ25">
        <f t="shared" si="5"/>
        <v>0.20057665789143186</v>
      </c>
      <c r="BD25">
        <v>315.53121599999997</v>
      </c>
      <c r="BE25">
        <v>151</v>
      </c>
      <c r="BF25">
        <v>1983</v>
      </c>
      <c r="BG25">
        <v>1070.4687839999999</v>
      </c>
      <c r="BH25">
        <v>86.272485063348398</v>
      </c>
      <c r="BI25">
        <v>77.234399999999994</v>
      </c>
      <c r="BJ25">
        <v>13.7275149366516</v>
      </c>
      <c r="BK25">
        <v>22.765599999999999</v>
      </c>
      <c r="BL25">
        <v>73.076164964502894</v>
      </c>
      <c r="BM25">
        <v>53.737760146091098</v>
      </c>
      <c r="BN25">
        <v>0.71999131552494799</v>
      </c>
      <c r="BO25">
        <v>1800</v>
      </c>
      <c r="BP25">
        <v>82</v>
      </c>
      <c r="BQ25">
        <v>0.13214233049042001</v>
      </c>
      <c r="BR25">
        <v>2.48</v>
      </c>
      <c r="BS25">
        <v>3.9642699147125899</v>
      </c>
      <c r="BT25">
        <v>0.13214233049042001</v>
      </c>
      <c r="BU25">
        <v>12</v>
      </c>
      <c r="BV25">
        <v>69</v>
      </c>
      <c r="BW25">
        <v>0.148148148148148</v>
      </c>
      <c r="BX25">
        <v>0.86965513404102601</v>
      </c>
      <c r="BY25">
        <v>4</v>
      </c>
      <c r="BZ25">
        <v>77</v>
      </c>
      <c r="CA25">
        <v>4.9382716049382699E-2</v>
      </c>
      <c r="CB25">
        <v>73.076164964502894</v>
      </c>
      <c r="CC25">
        <v>205.333333333333</v>
      </c>
      <c r="CD25">
        <v>1180.6666666666699</v>
      </c>
    </row>
    <row r="26" spans="1:82" x14ac:dyDescent="0.25">
      <c r="A26" s="4">
        <v>2000</v>
      </c>
      <c r="B26">
        <v>126</v>
      </c>
      <c r="C26">
        <v>259</v>
      </c>
      <c r="D26">
        <f t="shared" si="8"/>
        <v>0.23060000000000014</v>
      </c>
      <c r="E26" s="5">
        <f t="shared" si="0"/>
        <v>59.725400000000036</v>
      </c>
      <c r="F26">
        <v>115</v>
      </c>
      <c r="G26">
        <f t="shared" si="1"/>
        <v>67.842093757773554</v>
      </c>
      <c r="H26">
        <f t="shared" si="6"/>
        <v>32.157906242226446</v>
      </c>
      <c r="I26">
        <f>SUM(H26:H$49)/SUM($H$7:$H$49)*100</f>
        <v>78.935943866708612</v>
      </c>
      <c r="M26" s="6"/>
      <c r="AS26">
        <f t="shared" si="2"/>
        <v>0</v>
      </c>
      <c r="AT26">
        <f t="shared" si="3"/>
        <v>0</v>
      </c>
      <c r="AU26" t="e">
        <f>SUM(AT26:AT$49)/SUM($AT$7:$AT$49)*100</f>
        <v>#DIV/0!</v>
      </c>
      <c r="AV26" t="s">
        <v>28</v>
      </c>
      <c r="AW26" t="s">
        <v>28</v>
      </c>
      <c r="AX26" t="s">
        <v>28</v>
      </c>
      <c r="AY26" t="e">
        <f>SUM(AX26:AX$49)/SUM($AX$7:$AX$49)*100</f>
        <v>#DIV/0!</v>
      </c>
      <c r="AZ26" t="s">
        <v>28</v>
      </c>
      <c r="BD26">
        <v>297.72394400000002</v>
      </c>
      <c r="BE26">
        <v>157</v>
      </c>
      <c r="BF26">
        <v>1027</v>
      </c>
      <c r="BG26">
        <v>1018.276056</v>
      </c>
      <c r="BH26">
        <v>77.5255859646483</v>
      </c>
      <c r="BI26">
        <v>77.376599999999996</v>
      </c>
      <c r="BJ26">
        <v>22.4744140353517</v>
      </c>
      <c r="BK26">
        <v>22.6234</v>
      </c>
      <c r="BL26">
        <v>71.897409523213099</v>
      </c>
      <c r="BM26">
        <v>52.800521659300799</v>
      </c>
      <c r="BN26">
        <v>1.17875544128981</v>
      </c>
      <c r="BO26">
        <v>1900</v>
      </c>
      <c r="BP26">
        <v>40</v>
      </c>
      <c r="BQ26">
        <v>0.24656004420326</v>
      </c>
      <c r="BR26">
        <v>3</v>
      </c>
      <c r="BS26">
        <v>7.3968013260977896</v>
      </c>
      <c r="BT26">
        <v>0.24656004420326</v>
      </c>
      <c r="BU26">
        <v>7</v>
      </c>
      <c r="BV26">
        <v>30</v>
      </c>
      <c r="BW26">
        <v>0.18918918918918901</v>
      </c>
      <c r="BX26">
        <v>0.90391676101283802</v>
      </c>
      <c r="BY26">
        <v>2</v>
      </c>
      <c r="BZ26">
        <v>35</v>
      </c>
      <c r="CA26">
        <v>5.4054054054054099E-2</v>
      </c>
      <c r="CB26">
        <v>71.897409523213099</v>
      </c>
      <c r="CC26">
        <v>248.972972972973</v>
      </c>
      <c r="CD26">
        <v>1067.02702702703</v>
      </c>
    </row>
    <row r="27" spans="1:82" x14ac:dyDescent="0.25">
      <c r="A27" s="4">
        <v>2100</v>
      </c>
      <c r="B27">
        <v>114</v>
      </c>
      <c r="C27">
        <v>256</v>
      </c>
      <c r="D27">
        <f t="shared" si="8"/>
        <v>0.24075399999999991</v>
      </c>
      <c r="E27" s="5">
        <f t="shared" si="0"/>
        <v>61.633023999999978</v>
      </c>
      <c r="F27">
        <v>111</v>
      </c>
      <c r="G27">
        <f t="shared" si="1"/>
        <v>64.908066492096623</v>
      </c>
      <c r="H27">
        <f t="shared" si="6"/>
        <v>35.091933507903377</v>
      </c>
      <c r="I27">
        <f>SUM(H27:H$49)/SUM($H$7:$H$49)*100</f>
        <v>77.459870308366789</v>
      </c>
      <c r="M27" s="6"/>
      <c r="AS27">
        <f t="shared" si="2"/>
        <v>0</v>
      </c>
      <c r="AT27">
        <f t="shared" si="3"/>
        <v>0</v>
      </c>
      <c r="AU27" t="e">
        <f>SUM(AT27:AT$49)/SUM($AT$7:$AT$49)*100</f>
        <v>#DIV/0!</v>
      </c>
      <c r="AV27">
        <v>0.233009708737864</v>
      </c>
      <c r="AW27">
        <f t="shared" si="7"/>
        <v>0.76699029126213603</v>
      </c>
      <c r="AX27">
        <f>Y27*AW27</f>
        <v>0</v>
      </c>
      <c r="AY27" t="e">
        <f>SUM(AX27:AX$49)/SUM($AX$7:$AX$49)*100</f>
        <v>#DIV/0!</v>
      </c>
      <c r="AZ27">
        <f>100-(100*(B27/(B27+(AW27))))</f>
        <v>0.66830217409695081</v>
      </c>
      <c r="BD27">
        <v>292.86200000000002</v>
      </c>
      <c r="BE27">
        <v>207</v>
      </c>
      <c r="BF27">
        <v>1167</v>
      </c>
      <c r="BG27">
        <v>977.13800000000003</v>
      </c>
      <c r="BH27">
        <v>79.939062733326793</v>
      </c>
      <c r="BI27">
        <v>76.94</v>
      </c>
      <c r="BJ27">
        <v>20.0609372666732</v>
      </c>
      <c r="BK27">
        <v>23.06</v>
      </c>
      <c r="BL27">
        <v>70.845237977237801</v>
      </c>
      <c r="BM27">
        <v>51.845195779663598</v>
      </c>
      <c r="BN27">
        <v>1.0521715459752801</v>
      </c>
      <c r="BO27">
        <v>2000</v>
      </c>
      <c r="BP27">
        <v>1986</v>
      </c>
      <c r="BQ27">
        <v>0.169915244523102</v>
      </c>
      <c r="BR27">
        <v>4.12</v>
      </c>
      <c r="BS27">
        <v>5.0974573356930604</v>
      </c>
      <c r="BT27">
        <v>0.169915244523102</v>
      </c>
      <c r="BU27">
        <v>588</v>
      </c>
      <c r="BV27">
        <v>1217</v>
      </c>
      <c r="BW27">
        <v>0.32576177285318603</v>
      </c>
      <c r="BX27">
        <v>0.87063280197237503</v>
      </c>
      <c r="BY27">
        <v>201</v>
      </c>
      <c r="BZ27">
        <v>1622</v>
      </c>
      <c r="CA27">
        <v>0.11025781678551801</v>
      </c>
      <c r="CB27">
        <v>70.845237977237801</v>
      </c>
      <c r="CC27">
        <v>413.717451523546</v>
      </c>
      <c r="CD27">
        <v>856.28254847645405</v>
      </c>
    </row>
    <row r="28" spans="1:82" x14ac:dyDescent="0.25">
      <c r="A28" s="4">
        <v>2200</v>
      </c>
      <c r="B28">
        <v>76</v>
      </c>
      <c r="C28">
        <v>207</v>
      </c>
      <c r="D28">
        <f t="shared" si="8"/>
        <v>0.25669600000000004</v>
      </c>
      <c r="E28" s="5">
        <f t="shared" si="0"/>
        <v>53.136072000000006</v>
      </c>
      <c r="F28">
        <v>70</v>
      </c>
      <c r="G28">
        <f t="shared" si="1"/>
        <v>58.852649629919043</v>
      </c>
      <c r="H28">
        <f t="shared" si="6"/>
        <v>41.147350370080957</v>
      </c>
      <c r="I28">
        <f>SUM(H28:H$49)/SUM($H$7:$H$49)*100</f>
        <v>75.849122557193567</v>
      </c>
      <c r="M28" s="6"/>
      <c r="AS28">
        <f t="shared" si="2"/>
        <v>0</v>
      </c>
      <c r="AT28">
        <f t="shared" si="3"/>
        <v>0</v>
      </c>
      <c r="AU28" t="e">
        <f>SUM(AT28:AT$49)/SUM($AT$7:$AT$49)*100</f>
        <v>#DIV/0!</v>
      </c>
      <c r="AV28">
        <v>0.322781232334652</v>
      </c>
      <c r="AW28" t="s">
        <v>28</v>
      </c>
      <c r="AX28" t="s">
        <v>28</v>
      </c>
      <c r="AY28" t="e">
        <f>SUM(AX28:AX$49)/SUM($AX$7:$AX$49)*100</f>
        <v>#DIV/0!</v>
      </c>
      <c r="AZ28" t="s">
        <v>28</v>
      </c>
      <c r="BD28">
        <v>287.21952199999998</v>
      </c>
      <c r="BE28">
        <v>258</v>
      </c>
      <c r="BF28">
        <v>728</v>
      </c>
      <c r="BG28">
        <v>905.78047800000002</v>
      </c>
      <c r="BH28">
        <v>71.708628944194004</v>
      </c>
      <c r="BI28">
        <v>75.924599999999998</v>
      </c>
      <c r="BJ28">
        <v>28.291371055806</v>
      </c>
      <c r="BK28">
        <v>24.075399999999998</v>
      </c>
      <c r="BL28">
        <v>69.361390277309994</v>
      </c>
      <c r="BM28">
        <v>50.847804076167598</v>
      </c>
      <c r="BN28">
        <v>1.4838476999277399</v>
      </c>
      <c r="BO28">
        <v>2100</v>
      </c>
      <c r="BP28">
        <v>47</v>
      </c>
      <c r="BQ28">
        <v>0</v>
      </c>
      <c r="BR28">
        <v>2.57</v>
      </c>
      <c r="BS28">
        <v>-1.6364522229868801</v>
      </c>
      <c r="BT28">
        <v>-5.4548407432896101E-2</v>
      </c>
      <c r="BU28">
        <v>0</v>
      </c>
      <c r="BV28">
        <v>37</v>
      </c>
      <c r="BW28">
        <v>0</v>
      </c>
      <c r="BX28">
        <v>0.81570653986982999</v>
      </c>
      <c r="BY28">
        <v>0</v>
      </c>
      <c r="BZ28">
        <v>37</v>
      </c>
      <c r="CA28">
        <v>0</v>
      </c>
      <c r="CB28">
        <v>69.361390277309994</v>
      </c>
      <c r="CC28">
        <v>0</v>
      </c>
      <c r="CD28">
        <v>1193</v>
      </c>
    </row>
    <row r="29" spans="1:82" x14ac:dyDescent="0.25">
      <c r="A29" s="4">
        <v>2300</v>
      </c>
      <c r="B29">
        <v>67</v>
      </c>
      <c r="C29">
        <v>216</v>
      </c>
      <c r="D29">
        <f t="shared" si="8"/>
        <v>0.27842599999999984</v>
      </c>
      <c r="E29" s="5">
        <f t="shared" si="0"/>
        <v>60.140015999999967</v>
      </c>
      <c r="F29">
        <v>62</v>
      </c>
      <c r="G29">
        <f t="shared" si="1"/>
        <v>52.697806802226623</v>
      </c>
      <c r="H29">
        <f t="shared" si="6"/>
        <v>47.302193197773377</v>
      </c>
      <c r="I29">
        <f>SUM(H29:H$49)/SUM($H$7:$H$49)*100</f>
        <v>73.960426339858699</v>
      </c>
      <c r="M29" s="6"/>
      <c r="AS29">
        <f t="shared" si="2"/>
        <v>0</v>
      </c>
      <c r="AT29">
        <f t="shared" si="3"/>
        <v>0</v>
      </c>
      <c r="AU29" t="e">
        <f>SUM(AT29:AT$49)/SUM($AT$7:$AT$49)*100</f>
        <v>#DIV/0!</v>
      </c>
      <c r="AV29" t="s">
        <v>28</v>
      </c>
      <c r="AW29" t="s">
        <v>28</v>
      </c>
      <c r="AX29" t="s">
        <v>28</v>
      </c>
      <c r="AY29" t="e">
        <f>SUM(AX29:AX$49)/SUM($AX$7:$AX$49)*100</f>
        <v>#DIV/0!</v>
      </c>
      <c r="AZ29" t="s">
        <v>28</v>
      </c>
      <c r="BD29">
        <v>307.778504</v>
      </c>
      <c r="BE29">
        <v>107</v>
      </c>
      <c r="BF29">
        <v>440</v>
      </c>
      <c r="BG29">
        <v>891.221496</v>
      </c>
      <c r="BH29">
        <v>58.840953256393703</v>
      </c>
      <c r="BI29">
        <v>74.330399999999997</v>
      </c>
      <c r="BJ29">
        <v>41.159046743606297</v>
      </c>
      <c r="BK29">
        <v>25.669599999999999</v>
      </c>
      <c r="BL29">
        <v>67.202648775484306</v>
      </c>
      <c r="BM29">
        <v>49.784368117800902</v>
      </c>
      <c r="BN29">
        <v>2.1587415018256899</v>
      </c>
      <c r="BO29" t="s">
        <v>28</v>
      </c>
      <c r="BP29" t="s">
        <v>28</v>
      </c>
      <c r="BQ29" t="s">
        <v>28</v>
      </c>
      <c r="BR29" t="s">
        <v>28</v>
      </c>
      <c r="BS29" t="s">
        <v>28</v>
      </c>
      <c r="BT29" t="s">
        <v>28</v>
      </c>
      <c r="BU29" t="s">
        <v>28</v>
      </c>
      <c r="BV29" t="s">
        <v>28</v>
      </c>
      <c r="BW29" t="s">
        <v>28</v>
      </c>
      <c r="BX29" t="s">
        <v>28</v>
      </c>
      <c r="BY29" t="s">
        <v>28</v>
      </c>
      <c r="BZ29" t="s">
        <v>28</v>
      </c>
      <c r="CA29" t="s">
        <v>28</v>
      </c>
      <c r="CB29">
        <v>67.202648775484306</v>
      </c>
      <c r="CC29" t="s">
        <v>28</v>
      </c>
      <c r="CD29" t="s">
        <v>28</v>
      </c>
    </row>
    <row r="30" spans="1:82" x14ac:dyDescent="0.25">
      <c r="A30" s="4">
        <v>2400</v>
      </c>
      <c r="B30">
        <v>77</v>
      </c>
      <c r="C30">
        <v>260</v>
      </c>
      <c r="D30">
        <f t="shared" si="8"/>
        <v>0.30594399999999999</v>
      </c>
      <c r="E30" s="5">
        <f t="shared" si="0"/>
        <v>79.545439999999999</v>
      </c>
      <c r="F30">
        <v>64</v>
      </c>
      <c r="G30">
        <f t="shared" si="1"/>
        <v>49.186996440139048</v>
      </c>
      <c r="H30">
        <f t="shared" si="6"/>
        <v>50.813003559860952</v>
      </c>
      <c r="I30">
        <f>SUM(H30:H$49)/SUM($H$7:$H$49)*100</f>
        <v>71.789217925203658</v>
      </c>
      <c r="M30" s="6"/>
      <c r="AS30">
        <f t="shared" si="2"/>
        <v>0</v>
      </c>
      <c r="AT30">
        <f t="shared" si="3"/>
        <v>0</v>
      </c>
      <c r="AU30" t="e">
        <f>SUM(AT30:AT$49)/SUM($AT$7:$AT$49)*100</f>
        <v>#DIV/0!</v>
      </c>
      <c r="AV30">
        <v>0.25</v>
      </c>
      <c r="AW30">
        <f t="shared" si="7"/>
        <v>0.75</v>
      </c>
      <c r="AX30">
        <f t="shared" ref="AX30:AX42" si="9">Y30*AW30</f>
        <v>0</v>
      </c>
      <c r="AY30" t="e">
        <f>SUM(AX30:AX$49)/SUM($AX$7:$AX$49)*100</f>
        <v>#DIV/0!</v>
      </c>
      <c r="AZ30">
        <f t="shared" ref="AZ30:AZ42" si="10">100-(100*(B30/(B30+(AW30))))</f>
        <v>0.96463022508038421</v>
      </c>
      <c r="BD30">
        <v>375.87509999999997</v>
      </c>
      <c r="BE30">
        <v>111</v>
      </c>
      <c r="BF30">
        <v>588</v>
      </c>
      <c r="BG30">
        <v>974.12490000000003</v>
      </c>
      <c r="BH30">
        <v>61.0037545320966</v>
      </c>
      <c r="BI30">
        <v>72.157399999999996</v>
      </c>
      <c r="BJ30">
        <v>38.9962454679034</v>
      </c>
      <c r="BK30">
        <v>27.842600000000001</v>
      </c>
      <c r="BL30">
        <v>65.1573435469316</v>
      </c>
      <c r="BM30">
        <v>48.630909473551597</v>
      </c>
      <c r="BN30">
        <v>2.0453052285527602</v>
      </c>
      <c r="BO30">
        <v>2300</v>
      </c>
      <c r="BP30">
        <v>10</v>
      </c>
      <c r="BQ30">
        <v>5.7043223090260303E-2</v>
      </c>
      <c r="BR30">
        <v>2.08</v>
      </c>
      <c r="BS30">
        <v>1.7112966927078099</v>
      </c>
      <c r="BT30">
        <v>5.7043223090260303E-2</v>
      </c>
      <c r="BU30">
        <v>1</v>
      </c>
      <c r="BV30">
        <v>3</v>
      </c>
      <c r="BW30">
        <v>0.25</v>
      </c>
      <c r="BX30">
        <v>0.84267956676362499</v>
      </c>
      <c r="BY30">
        <v>0</v>
      </c>
      <c r="BZ30">
        <v>4</v>
      </c>
      <c r="CA30">
        <v>0</v>
      </c>
      <c r="CB30">
        <v>65.1573435469316</v>
      </c>
      <c r="CC30">
        <v>337.5</v>
      </c>
      <c r="CD30">
        <v>1012.5</v>
      </c>
    </row>
    <row r="31" spans="1:82" x14ac:dyDescent="0.25">
      <c r="A31" s="4">
        <v>2500</v>
      </c>
      <c r="B31">
        <v>274</v>
      </c>
      <c r="C31">
        <v>260</v>
      </c>
      <c r="D31">
        <f t="shared" si="8"/>
        <v>0.33925000000000005</v>
      </c>
      <c r="E31" s="5">
        <f t="shared" si="0"/>
        <v>88.205000000000013</v>
      </c>
      <c r="F31">
        <v>203</v>
      </c>
      <c r="G31">
        <f t="shared" si="1"/>
        <v>75.647768528871765</v>
      </c>
      <c r="H31">
        <f t="shared" si="6"/>
        <v>24.352231471128235</v>
      </c>
      <c r="I31">
        <f>SUM(H31:H$49)/SUM($H$7:$H$49)*100</f>
        <v>69.456860513322411</v>
      </c>
      <c r="M31" s="6"/>
      <c r="AS31">
        <f t="shared" si="2"/>
        <v>0</v>
      </c>
      <c r="AT31">
        <f t="shared" si="3"/>
        <v>0</v>
      </c>
      <c r="AU31" t="e">
        <f>SUM(AT31:AT$49)/SUM($AT$7:$AT$49)*100</f>
        <v>#DIV/0!</v>
      </c>
      <c r="AV31">
        <v>0.16923076923076899</v>
      </c>
      <c r="AW31">
        <f t="shared" si="7"/>
        <v>0.83076923076923104</v>
      </c>
      <c r="AX31">
        <f t="shared" si="9"/>
        <v>0</v>
      </c>
      <c r="AY31" t="e">
        <f>SUM(AX31:AX$49)/SUM($AX$7:$AX$49)*100</f>
        <v>#DIV/0!</v>
      </c>
      <c r="AZ31">
        <f t="shared" si="10"/>
        <v>0.30228392297358653</v>
      </c>
      <c r="BD31">
        <v>463.50515999999999</v>
      </c>
      <c r="BE31">
        <v>502</v>
      </c>
      <c r="BF31">
        <v>1244</v>
      </c>
      <c r="BG31">
        <v>1051.4948400000001</v>
      </c>
      <c r="BH31">
        <v>72.854831079983398</v>
      </c>
      <c r="BI31">
        <v>69.405600000000007</v>
      </c>
      <c r="BJ31">
        <v>27.145168920016602</v>
      </c>
      <c r="BK31">
        <v>30.5944</v>
      </c>
      <c r="BL31">
        <v>63.7336127426993</v>
      </c>
      <c r="BM31">
        <v>47.363449712407999</v>
      </c>
      <c r="BN31">
        <v>1.42373080423229</v>
      </c>
      <c r="BO31">
        <v>2400</v>
      </c>
      <c r="BP31">
        <v>87</v>
      </c>
      <c r="BQ31">
        <v>0</v>
      </c>
      <c r="BR31">
        <v>3.09</v>
      </c>
      <c r="BS31">
        <v>-6.6191895391758502</v>
      </c>
      <c r="BT31">
        <v>-0.22063965130586199</v>
      </c>
      <c r="BU31">
        <v>15</v>
      </c>
      <c r="BV31">
        <v>64</v>
      </c>
      <c r="BW31">
        <v>0.189873417721519</v>
      </c>
      <c r="BX31">
        <v>0.79131365324326797</v>
      </c>
      <c r="BY31">
        <v>9</v>
      </c>
      <c r="BZ31">
        <v>74</v>
      </c>
      <c r="CA31">
        <v>0.108433734939759</v>
      </c>
      <c r="CB31">
        <v>63.7336127426993</v>
      </c>
      <c r="CC31">
        <v>287.65822784810098</v>
      </c>
      <c r="CD31">
        <v>1227.3417721518999</v>
      </c>
    </row>
    <row r="32" spans="1:82" x14ac:dyDescent="0.25">
      <c r="A32" s="4">
        <v>2600</v>
      </c>
      <c r="B32">
        <v>239</v>
      </c>
      <c r="C32">
        <v>253</v>
      </c>
      <c r="D32">
        <f t="shared" si="8"/>
        <v>0.37834399999999979</v>
      </c>
      <c r="E32" s="5">
        <f t="shared" si="0"/>
        <v>95.721031999999951</v>
      </c>
      <c r="F32">
        <v>183</v>
      </c>
      <c r="G32">
        <f t="shared" si="1"/>
        <v>71.402743524046031</v>
      </c>
      <c r="H32">
        <f t="shared" si="6"/>
        <v>28.597256475953969</v>
      </c>
      <c r="I32">
        <f>SUM(H32:H$49)/SUM($H$7:$H$49)*100</f>
        <v>68.339073655857419</v>
      </c>
      <c r="M32" s="6"/>
      <c r="AS32">
        <f t="shared" si="2"/>
        <v>0</v>
      </c>
      <c r="AT32">
        <f t="shared" si="3"/>
        <v>0</v>
      </c>
      <c r="AU32" t="e">
        <f>SUM(AT32:AT$49)/SUM($AT$7:$AT$49)*100</f>
        <v>#DIV/0!</v>
      </c>
      <c r="AV32">
        <v>0.12380952380952399</v>
      </c>
      <c r="AW32">
        <f t="shared" si="7"/>
        <v>0.87619047619047596</v>
      </c>
      <c r="AX32">
        <f t="shared" si="9"/>
        <v>0</v>
      </c>
      <c r="AY32" t="e">
        <f>SUM(AX32:AX$49)/SUM($AX$7:$AX$49)*100</f>
        <v>#DIV/0!</v>
      </c>
      <c r="AZ32">
        <f t="shared" si="10"/>
        <v>0.36526779687933697</v>
      </c>
      <c r="BD32">
        <v>558.06624999999997</v>
      </c>
      <c r="BE32">
        <v>729</v>
      </c>
      <c r="BF32">
        <v>947</v>
      </c>
      <c r="BG32">
        <v>1086.9337499999999</v>
      </c>
      <c r="BH32">
        <v>62.920818269627702</v>
      </c>
      <c r="BI32">
        <v>66.075000000000003</v>
      </c>
      <c r="BJ32">
        <v>37.079181730372298</v>
      </c>
      <c r="BK32">
        <v>33.924999999999997</v>
      </c>
      <c r="BL32">
        <v>61.7888551550488</v>
      </c>
      <c r="BM32">
        <v>45.958010403358003</v>
      </c>
      <c r="BN32">
        <v>1.9447575876505401</v>
      </c>
      <c r="BO32">
        <v>2500</v>
      </c>
      <c r="BP32">
        <v>119</v>
      </c>
      <c r="BQ32">
        <v>0.126362420344415</v>
      </c>
      <c r="BR32">
        <v>2.02</v>
      </c>
      <c r="BS32">
        <v>3.7908726103324599</v>
      </c>
      <c r="BT32">
        <v>0.126362420344415</v>
      </c>
      <c r="BU32">
        <v>16</v>
      </c>
      <c r="BV32">
        <v>101</v>
      </c>
      <c r="BW32">
        <v>0.13675213675213699</v>
      </c>
      <c r="BX32">
        <v>0.86132373024051301</v>
      </c>
      <c r="BY32">
        <v>7</v>
      </c>
      <c r="BZ32">
        <v>110</v>
      </c>
      <c r="CA32">
        <v>5.9829059829059797E-2</v>
      </c>
      <c r="CB32">
        <v>61.7888551550488</v>
      </c>
      <c r="CC32">
        <v>224.95726495726501</v>
      </c>
      <c r="CD32">
        <v>1420.0427350427401</v>
      </c>
    </row>
    <row r="33" spans="1:82" x14ac:dyDescent="0.25">
      <c r="A33" s="4">
        <v>2700</v>
      </c>
      <c r="B33">
        <v>348</v>
      </c>
      <c r="C33">
        <v>260</v>
      </c>
      <c r="D33">
        <f t="shared" si="8"/>
        <v>0.42322599999999988</v>
      </c>
      <c r="E33" s="5">
        <f t="shared" si="0"/>
        <v>110.03875999999997</v>
      </c>
      <c r="F33">
        <v>259</v>
      </c>
      <c r="G33">
        <f t="shared" si="1"/>
        <v>75.976102983075066</v>
      </c>
      <c r="H33">
        <f t="shared" si="6"/>
        <v>24.023897016924934</v>
      </c>
      <c r="I33">
        <f>SUM(H33:H$49)/SUM($H$7:$H$49)*100</f>
        <v>67.026436763165478</v>
      </c>
      <c r="M33" s="6"/>
      <c r="AS33">
        <f t="shared" si="2"/>
        <v>0</v>
      </c>
      <c r="AT33">
        <f t="shared" si="3"/>
        <v>0</v>
      </c>
      <c r="AU33" t="e">
        <f>SUM(AT33:AT$49)/SUM($AT$7:$AT$49)*100</f>
        <v>#DIV/0!</v>
      </c>
      <c r="AV33">
        <v>0.13392857142857101</v>
      </c>
      <c r="AW33">
        <f t="shared" si="7"/>
        <v>0.86607142857142905</v>
      </c>
      <c r="AX33">
        <f t="shared" si="9"/>
        <v>0</v>
      </c>
      <c r="AY33" t="e">
        <f>SUM(AX33:AX$49)/SUM($AX$7:$AX$49)*100</f>
        <v>#DIV/0!</v>
      </c>
      <c r="AZ33">
        <f t="shared" si="10"/>
        <v>0.24825326952115745</v>
      </c>
      <c r="BD33">
        <v>715.07015999999999</v>
      </c>
      <c r="BE33">
        <v>385</v>
      </c>
      <c r="BF33">
        <v>1054</v>
      </c>
      <c r="BG33">
        <v>1174.92984</v>
      </c>
      <c r="BH33">
        <v>59.579321602485201</v>
      </c>
      <c r="BI33">
        <v>62.165599999999998</v>
      </c>
      <c r="BJ33">
        <v>40.420678397514799</v>
      </c>
      <c r="BK33">
        <v>37.834400000000002</v>
      </c>
      <c r="BL33">
        <v>59.668840167038397</v>
      </c>
      <c r="BM33">
        <v>44.390613115389797</v>
      </c>
      <c r="BN33">
        <v>2.12001498801036</v>
      </c>
      <c r="BO33">
        <v>2600</v>
      </c>
      <c r="BP33">
        <v>731</v>
      </c>
      <c r="BQ33">
        <v>5.7404898538913098E-2</v>
      </c>
      <c r="BR33">
        <v>2.36</v>
      </c>
      <c r="BS33">
        <v>1.7221469561673901</v>
      </c>
      <c r="BT33">
        <v>5.7404898538913098E-2</v>
      </c>
      <c r="BU33">
        <v>113</v>
      </c>
      <c r="BV33">
        <v>575</v>
      </c>
      <c r="BW33">
        <v>0.164244186046512</v>
      </c>
      <c r="BX33">
        <v>0.84746033830794498</v>
      </c>
      <c r="BY33">
        <v>57</v>
      </c>
      <c r="BZ33">
        <v>639</v>
      </c>
      <c r="CA33">
        <v>8.18965517241379E-2</v>
      </c>
      <c r="CB33">
        <v>59.668840167038397</v>
      </c>
      <c r="CC33">
        <v>310.42151162790702</v>
      </c>
      <c r="CD33">
        <v>1579.5784883720901</v>
      </c>
    </row>
    <row r="34" spans="1:82" x14ac:dyDescent="0.25">
      <c r="A34" s="4">
        <v>2800</v>
      </c>
      <c r="B34">
        <v>184</v>
      </c>
      <c r="C34">
        <v>319</v>
      </c>
      <c r="D34">
        <f t="shared" si="8"/>
        <v>0.47389599999999965</v>
      </c>
      <c r="E34" s="5">
        <f t="shared" si="0"/>
        <v>151.17282399999988</v>
      </c>
      <c r="F34">
        <v>110</v>
      </c>
      <c r="G34">
        <f t="shared" si="1"/>
        <v>54.897052154801209</v>
      </c>
      <c r="H34">
        <f t="shared" si="6"/>
        <v>45.102947845198791</v>
      </c>
      <c r="I34">
        <f>SUM(H34:H$49)/SUM($H$7:$H$49)*100</f>
        <v>65.923720719157416</v>
      </c>
      <c r="M34" s="6"/>
      <c r="AS34">
        <f t="shared" si="2"/>
        <v>0</v>
      </c>
      <c r="AT34">
        <f t="shared" si="3"/>
        <v>0</v>
      </c>
      <c r="AU34" t="e">
        <f>SUM(AT34:AT$49)/SUM($AT$7:$AT$49)*100</f>
        <v>#DIV/0!</v>
      </c>
      <c r="AV34">
        <v>0.27055921052631599</v>
      </c>
      <c r="AW34">
        <f t="shared" si="7"/>
        <v>0.72944078947368407</v>
      </c>
      <c r="AX34">
        <f t="shared" si="9"/>
        <v>0</v>
      </c>
      <c r="AY34" t="e">
        <f>SUM(AX34:AX$49)/SUM($AX$7:$AX$49)*100</f>
        <v>#DIV/0!</v>
      </c>
      <c r="AZ34">
        <f t="shared" si="10"/>
        <v>0.39486980870849209</v>
      </c>
      <c r="BD34">
        <v>850.261034</v>
      </c>
      <c r="BE34">
        <v>445</v>
      </c>
      <c r="BF34">
        <v>825</v>
      </c>
      <c r="BG34">
        <v>1158.7389659999999</v>
      </c>
      <c r="BH34">
        <v>49.246056778993903</v>
      </c>
      <c r="BI34">
        <v>57.677399999999999</v>
      </c>
      <c r="BJ34">
        <v>50.753943221006097</v>
      </c>
      <c r="BK34">
        <v>42.322600000000001</v>
      </c>
      <c r="BL34">
        <v>57.006858117381</v>
      </c>
      <c r="BM34">
        <v>42.637279417491499</v>
      </c>
      <c r="BN34">
        <v>2.66198204965742</v>
      </c>
      <c r="BO34">
        <v>2700</v>
      </c>
      <c r="BP34">
        <v>1193</v>
      </c>
      <c r="BQ34">
        <v>0.10208566807005801</v>
      </c>
      <c r="BR34">
        <v>1.8</v>
      </c>
      <c r="BS34">
        <v>3.0625700421017501</v>
      </c>
      <c r="BT34">
        <v>0.10208566807005801</v>
      </c>
      <c r="BU34">
        <v>318</v>
      </c>
      <c r="BV34">
        <v>782</v>
      </c>
      <c r="BW34">
        <v>0.28909090909090901</v>
      </c>
      <c r="BX34">
        <v>0.86057613911156605</v>
      </c>
      <c r="BY34">
        <v>216</v>
      </c>
      <c r="BZ34">
        <v>904</v>
      </c>
      <c r="CA34">
        <v>0.192857142857143</v>
      </c>
      <c r="CB34">
        <v>57.006858117381</v>
      </c>
      <c r="CC34">
        <v>580.78363636363599</v>
      </c>
      <c r="CD34">
        <v>1428.21636363636</v>
      </c>
    </row>
    <row r="35" spans="1:82" x14ac:dyDescent="0.25">
      <c r="A35" s="4">
        <v>2900</v>
      </c>
      <c r="B35">
        <v>50</v>
      </c>
      <c r="C35">
        <v>270</v>
      </c>
      <c r="D35">
        <f t="shared" si="8"/>
        <v>0.53035399999999977</v>
      </c>
      <c r="E35" s="5">
        <f t="shared" si="0"/>
        <v>143.19557999999995</v>
      </c>
      <c r="F35">
        <v>20</v>
      </c>
      <c r="G35">
        <f t="shared" si="1"/>
        <v>25.880509274591073</v>
      </c>
      <c r="H35">
        <f t="shared" si="6"/>
        <v>74.119490725408923</v>
      </c>
      <c r="I35">
        <f>SUM(H35:H$49)/SUM($H$7:$H$49)*100</f>
        <v>63.853459421170655</v>
      </c>
      <c r="M35" s="6"/>
      <c r="AS35">
        <f t="shared" si="2"/>
        <v>0</v>
      </c>
      <c r="AT35">
        <f t="shared" si="3"/>
        <v>0</v>
      </c>
      <c r="AU35" t="e">
        <f>SUM(AT35:AT$49)/SUM($AT$7:$AT$49)*100</f>
        <v>#DIV/0!</v>
      </c>
      <c r="AV35">
        <v>0.213592233009709</v>
      </c>
      <c r="AW35">
        <f t="shared" si="7"/>
        <v>0.78640776699029102</v>
      </c>
      <c r="AX35">
        <f t="shared" si="9"/>
        <v>0</v>
      </c>
      <c r="AY35" t="e">
        <f>SUM(AX35:AX$49)/SUM($AX$7:$AX$49)*100</f>
        <v>#DIV/0!</v>
      </c>
      <c r="AZ35">
        <f t="shared" si="10"/>
        <v>1.5484610973045392</v>
      </c>
      <c r="BD35">
        <v>741.64723999999899</v>
      </c>
      <c r="BE35">
        <v>189</v>
      </c>
      <c r="BF35">
        <v>444</v>
      </c>
      <c r="BG35">
        <v>823.35276000000101</v>
      </c>
      <c r="BH35">
        <v>37.4479006082788</v>
      </c>
      <c r="BI35">
        <v>52.610399999999998</v>
      </c>
      <c r="BJ35">
        <v>62.5520993917212</v>
      </c>
      <c r="BK35">
        <v>47.389600000000002</v>
      </c>
      <c r="BL35">
        <v>53.726077252255401</v>
      </c>
      <c r="BM35">
        <v>40.674030878651202</v>
      </c>
      <c r="BN35">
        <v>3.2807808651256201</v>
      </c>
      <c r="BO35">
        <v>2800</v>
      </c>
      <c r="BP35">
        <v>126</v>
      </c>
      <c r="BQ35">
        <v>5.43426691609541E-2</v>
      </c>
      <c r="BR35">
        <v>1.61</v>
      </c>
      <c r="BS35">
        <v>1.6302800748286199</v>
      </c>
      <c r="BT35">
        <v>5.43426691609541E-2</v>
      </c>
      <c r="BU35">
        <v>10</v>
      </c>
      <c r="BV35">
        <v>115</v>
      </c>
      <c r="BW35">
        <v>0.08</v>
      </c>
      <c r="BX35">
        <v>0.84880921188276404</v>
      </c>
      <c r="BY35">
        <v>6</v>
      </c>
      <c r="BZ35">
        <v>119</v>
      </c>
      <c r="CA35">
        <v>4.8000000000000001E-2</v>
      </c>
      <c r="CB35">
        <v>53.726077252255401</v>
      </c>
      <c r="CC35">
        <v>125.2</v>
      </c>
      <c r="CD35">
        <v>1439.8</v>
      </c>
    </row>
    <row r="36" spans="1:82" x14ac:dyDescent="0.25">
      <c r="A36" s="4">
        <v>3000</v>
      </c>
      <c r="B36">
        <v>26</v>
      </c>
      <c r="C36">
        <v>265</v>
      </c>
      <c r="D36">
        <f t="shared" si="8"/>
        <v>0.59260000000000024</v>
      </c>
      <c r="E36" s="5">
        <f t="shared" si="0"/>
        <v>157.03900000000007</v>
      </c>
      <c r="F36">
        <v>17</v>
      </c>
      <c r="G36">
        <f t="shared" si="1"/>
        <v>14.204623058473873</v>
      </c>
      <c r="H36">
        <f t="shared" si="6"/>
        <v>85.795376941526129</v>
      </c>
      <c r="I36">
        <f>SUM(H36:H$49)/SUM($H$7:$H$49)*100</f>
        <v>60.451315649948469</v>
      </c>
      <c r="M36" s="6"/>
      <c r="AS36">
        <f t="shared" si="2"/>
        <v>0</v>
      </c>
      <c r="AT36">
        <f t="shared" si="3"/>
        <v>0</v>
      </c>
      <c r="AU36" t="e">
        <f>SUM(AT36:AT$49)/SUM($AT$7:$AT$49)*100</f>
        <v>#DIV/0!</v>
      </c>
      <c r="AV36">
        <v>0.10638297872340401</v>
      </c>
      <c r="AW36">
        <f t="shared" si="7"/>
        <v>0.89361702127659604</v>
      </c>
      <c r="AX36">
        <f t="shared" si="9"/>
        <v>0</v>
      </c>
      <c r="AY36" t="e">
        <f>SUM(AX36:AX$49)/SUM($AX$7:$AX$49)*100</f>
        <v>#DIV/0!</v>
      </c>
      <c r="AZ36">
        <f t="shared" si="10"/>
        <v>3.322784810126592</v>
      </c>
      <c r="BD36">
        <v>675.67099599999995</v>
      </c>
      <c r="BE36">
        <v>92</v>
      </c>
      <c r="BF36">
        <v>324</v>
      </c>
      <c r="BG36">
        <v>598.32900400000005</v>
      </c>
      <c r="BH36">
        <v>32.410663237847899</v>
      </c>
      <c r="BI36">
        <v>46.964599999999997</v>
      </c>
      <c r="BJ36">
        <v>67.589336762152101</v>
      </c>
      <c r="BK36">
        <v>53.035400000000003</v>
      </c>
      <c r="BL36">
        <v>50.181099467462602</v>
      </c>
      <c r="BM36">
        <v>38.476889067857101</v>
      </c>
      <c r="BN36">
        <v>3.5449777847927502</v>
      </c>
      <c r="BO36">
        <v>2900</v>
      </c>
      <c r="BP36">
        <v>189</v>
      </c>
      <c r="BQ36">
        <v>3.2316522200067602E-2</v>
      </c>
      <c r="BR36">
        <v>1.64</v>
      </c>
      <c r="BS36">
        <v>0.96949566600202797</v>
      </c>
      <c r="BT36">
        <v>3.2316522200067602E-2</v>
      </c>
      <c r="BU36">
        <v>31</v>
      </c>
      <c r="BV36">
        <v>156</v>
      </c>
      <c r="BW36">
        <v>0.16577540106951899</v>
      </c>
      <c r="BX36">
        <v>0.84189215277524299</v>
      </c>
      <c r="BY36">
        <v>15</v>
      </c>
      <c r="BZ36">
        <v>172</v>
      </c>
      <c r="CA36">
        <v>8.0213903743315496E-2</v>
      </c>
      <c r="CB36">
        <v>50.181099467462602</v>
      </c>
      <c r="CC36">
        <v>211.19786096256701</v>
      </c>
      <c r="CD36">
        <v>1062.8021390374299</v>
      </c>
    </row>
    <row r="37" spans="1:82" x14ac:dyDescent="0.25">
      <c r="A37" s="4">
        <v>3100</v>
      </c>
      <c r="B37">
        <v>22</v>
      </c>
      <c r="C37">
        <v>230</v>
      </c>
      <c r="D37">
        <f t="shared" si="8"/>
        <v>0.66063399999999972</v>
      </c>
      <c r="E37" s="5">
        <f t="shared" si="0"/>
        <v>151.94581999999994</v>
      </c>
      <c r="F37">
        <v>15</v>
      </c>
      <c r="G37">
        <f t="shared" si="1"/>
        <v>12.647616366981401</v>
      </c>
      <c r="H37">
        <f t="shared" si="6"/>
        <v>87.352383633018604</v>
      </c>
      <c r="I37">
        <f>SUM(H37:H$49)/SUM($H$7:$H$49)*100</f>
        <v>56.513239384116666</v>
      </c>
      <c r="M37" s="6"/>
      <c r="AS37">
        <f t="shared" si="2"/>
        <v>0</v>
      </c>
      <c r="AT37">
        <f t="shared" si="3"/>
        <v>0</v>
      </c>
      <c r="AU37" t="e">
        <f>SUM(AT37:AT$49)/SUM($AT$7:$AT$49)*100</f>
        <v>#DIV/0!</v>
      </c>
      <c r="AV37">
        <v>0.31318681318681302</v>
      </c>
      <c r="AW37">
        <f t="shared" si="7"/>
        <v>0.68681318681318704</v>
      </c>
      <c r="AX37">
        <f t="shared" si="9"/>
        <v>0</v>
      </c>
      <c r="AY37" t="e">
        <f>SUM(AX37:AX$49)/SUM($AX$7:$AX$49)*100</f>
        <v>#DIV/0!</v>
      </c>
      <c r="AZ37">
        <f t="shared" si="10"/>
        <v>3.0273674013078278</v>
      </c>
      <c r="BD37">
        <v>730.67579999999998</v>
      </c>
      <c r="BE37">
        <v>44</v>
      </c>
      <c r="BF37">
        <v>236</v>
      </c>
      <c r="BG37">
        <v>502.32420000000002</v>
      </c>
      <c r="BH37">
        <v>24.4135624373756</v>
      </c>
      <c r="BI37">
        <v>40.74</v>
      </c>
      <c r="BJ37">
        <v>75.586437562624397</v>
      </c>
      <c r="BK37">
        <v>59.26</v>
      </c>
      <c r="BL37">
        <v>46.216683557685997</v>
      </c>
      <c r="BM37">
        <v>36.021875554097299</v>
      </c>
      <c r="BN37">
        <v>3.96441590977666</v>
      </c>
      <c r="BO37">
        <v>3000</v>
      </c>
      <c r="BP37">
        <v>97</v>
      </c>
      <c r="BQ37">
        <v>0.124033917664139</v>
      </c>
      <c r="BR37">
        <v>1.73</v>
      </c>
      <c r="BS37">
        <v>3.7210175299241799</v>
      </c>
      <c r="BT37">
        <v>0.124033917664139</v>
      </c>
      <c r="BU37">
        <v>37</v>
      </c>
      <c r="BV37">
        <v>57</v>
      </c>
      <c r="BW37">
        <v>0.39361702127659598</v>
      </c>
      <c r="BX37">
        <v>0.871179129872238</v>
      </c>
      <c r="BY37">
        <v>23</v>
      </c>
      <c r="BZ37">
        <v>72</v>
      </c>
      <c r="CA37">
        <v>0.24210526315789499</v>
      </c>
      <c r="CB37">
        <v>46.216683557685997</v>
      </c>
      <c r="CC37">
        <v>485.32978723404301</v>
      </c>
      <c r="CD37">
        <v>747.67021276595699</v>
      </c>
    </row>
    <row r="38" spans="1:82" x14ac:dyDescent="0.25">
      <c r="A38" s="4">
        <v>3200</v>
      </c>
      <c r="B38">
        <v>25</v>
      </c>
      <c r="C38">
        <v>183</v>
      </c>
      <c r="D38">
        <f t="shared" si="8"/>
        <v>0.734456</v>
      </c>
      <c r="E38" s="5">
        <f t="shared" si="0"/>
        <v>134.40544800000001</v>
      </c>
      <c r="F38">
        <v>12</v>
      </c>
      <c r="G38">
        <f t="shared" si="1"/>
        <v>15.683278277916823</v>
      </c>
      <c r="H38">
        <f t="shared" si="6"/>
        <v>84.316721722083173</v>
      </c>
      <c r="I38">
        <f>SUM(H38:H$49)/SUM($H$7:$H$49)*100</f>
        <v>52.503695268663009</v>
      </c>
      <c r="M38" s="6"/>
      <c r="AS38">
        <f t="shared" si="2"/>
        <v>0</v>
      </c>
      <c r="AT38">
        <f t="shared" si="3"/>
        <v>0</v>
      </c>
      <c r="AU38" t="e">
        <f>SUM(AT38:AT$49)/SUM($AT$7:$AT$49)*100</f>
        <v>#DIV/0!</v>
      </c>
      <c r="AV38">
        <v>3.2258064516128997E-2</v>
      </c>
      <c r="AW38">
        <f t="shared" si="7"/>
        <v>0.967741935483871</v>
      </c>
      <c r="AX38">
        <f t="shared" si="9"/>
        <v>0</v>
      </c>
      <c r="AY38" t="e">
        <f>SUM(AX38:AX$49)/SUM($AX$7:$AX$49)*100</f>
        <v>#DIV/0!</v>
      </c>
      <c r="AZ38">
        <f t="shared" si="10"/>
        <v>3.726708074534173</v>
      </c>
      <c r="BD38">
        <v>766.33543999999995</v>
      </c>
      <c r="BE38">
        <v>68</v>
      </c>
      <c r="BF38">
        <v>296</v>
      </c>
      <c r="BG38">
        <v>393.66455999999999</v>
      </c>
      <c r="BH38">
        <v>27.863138972375801</v>
      </c>
      <c r="BI38">
        <v>33.936599999999999</v>
      </c>
      <c r="BJ38">
        <v>72.136861027624207</v>
      </c>
      <c r="BK38">
        <v>66.063400000000001</v>
      </c>
      <c r="BL38">
        <v>42.433193704730201</v>
      </c>
      <c r="BM38">
        <v>33.285011906359799</v>
      </c>
      <c r="BN38">
        <v>3.7834898529557299</v>
      </c>
      <c r="BO38">
        <v>3100</v>
      </c>
      <c r="BP38">
        <v>123</v>
      </c>
      <c r="BQ38">
        <v>8.6743317620493199E-2</v>
      </c>
      <c r="BR38">
        <v>1.28</v>
      </c>
      <c r="BS38">
        <v>2.6022995286147901</v>
      </c>
      <c r="BT38">
        <v>8.6743317620493199E-2</v>
      </c>
      <c r="BU38">
        <v>3</v>
      </c>
      <c r="BV38">
        <v>120</v>
      </c>
      <c r="BW38">
        <v>2.4390243902439001E-2</v>
      </c>
      <c r="BX38">
        <v>0.86036967116108298</v>
      </c>
      <c r="BY38">
        <v>1</v>
      </c>
      <c r="BZ38">
        <v>122</v>
      </c>
      <c r="CA38">
        <v>8.1300813008130107E-3</v>
      </c>
      <c r="CB38">
        <v>42.433193704730201</v>
      </c>
      <c r="CC38">
        <v>28.292682926829301</v>
      </c>
      <c r="CD38">
        <v>1131.7073170731701</v>
      </c>
    </row>
    <row r="39" spans="1:82" x14ac:dyDescent="0.25">
      <c r="A39" s="4">
        <v>3300</v>
      </c>
      <c r="B39">
        <v>21</v>
      </c>
      <c r="C39">
        <v>132</v>
      </c>
      <c r="D39">
        <f>0.73</f>
        <v>0.73</v>
      </c>
      <c r="E39" s="5">
        <f t="shared" si="0"/>
        <v>96.36</v>
      </c>
      <c r="F39">
        <v>9</v>
      </c>
      <c r="G39">
        <f t="shared" si="1"/>
        <v>17.893660531697343</v>
      </c>
      <c r="H39">
        <f t="shared" si="6"/>
        <v>82.10633946830265</v>
      </c>
      <c r="I39">
        <f>SUM(H39:H$49)/SUM($H$7:$H$49)*100</f>
        <v>48.63349045736198</v>
      </c>
      <c r="M39" s="6"/>
      <c r="AS39">
        <f t="shared" si="2"/>
        <v>0</v>
      </c>
      <c r="AT39">
        <f t="shared" si="3"/>
        <v>0</v>
      </c>
      <c r="AU39" t="e">
        <f>SUM(AT39:AT$49)/SUM($AT$7:$AT$49)*100</f>
        <v>#DIV/0!</v>
      </c>
      <c r="AV39">
        <v>0.30827067669172897</v>
      </c>
      <c r="AW39">
        <f t="shared" si="7"/>
        <v>0.69172932330827108</v>
      </c>
      <c r="AX39">
        <f t="shared" si="9"/>
        <v>0</v>
      </c>
      <c r="AY39" t="e">
        <f>SUM(AX39:AX$49)/SUM($AX$7:$AX$49)*100</f>
        <v>#DIV/0!</v>
      </c>
      <c r="AZ39">
        <f t="shared" si="10"/>
        <v>3.1889081455805837</v>
      </c>
      <c r="BD39">
        <v>713.89123199999995</v>
      </c>
      <c r="BE39">
        <v>109</v>
      </c>
      <c r="BF39">
        <v>457</v>
      </c>
      <c r="BG39">
        <v>258.108768</v>
      </c>
      <c r="BH39">
        <v>39.0300983994387</v>
      </c>
      <c r="BI39">
        <v>26.554400000000001</v>
      </c>
      <c r="BJ39">
        <v>60.9699016005613</v>
      </c>
      <c r="BK39">
        <v>73.445599999999999</v>
      </c>
      <c r="BL39">
        <v>39.235397172481697</v>
      </c>
      <c r="BM39">
        <v>30.242319693632901</v>
      </c>
      <c r="BN39">
        <v>3.1977965322485602</v>
      </c>
      <c r="BO39">
        <v>3200</v>
      </c>
      <c r="BP39">
        <v>579</v>
      </c>
      <c r="BQ39">
        <v>0.116075703746655</v>
      </c>
      <c r="BR39">
        <v>2.9</v>
      </c>
      <c r="BS39">
        <v>3.4822711123996601</v>
      </c>
      <c r="BT39">
        <v>0.116075703746655</v>
      </c>
      <c r="BU39">
        <v>142</v>
      </c>
      <c r="BV39">
        <v>400</v>
      </c>
      <c r="BW39">
        <v>0.26199261992619899</v>
      </c>
      <c r="BX39">
        <v>0.85601797870263097</v>
      </c>
      <c r="BY39">
        <v>49</v>
      </c>
      <c r="BZ39">
        <v>498</v>
      </c>
      <c r="CA39">
        <v>8.9579524680073103E-2</v>
      </c>
      <c r="CB39">
        <v>39.235397172481697</v>
      </c>
      <c r="CC39">
        <v>254.65682656826601</v>
      </c>
      <c r="CD39">
        <v>717.34317343173404</v>
      </c>
    </row>
    <row r="40" spans="1:82" x14ac:dyDescent="0.25">
      <c r="A40" s="4">
        <v>3400</v>
      </c>
      <c r="B40">
        <v>16</v>
      </c>
      <c r="C40">
        <v>126</v>
      </c>
      <c r="D40">
        <f t="shared" ref="D40:D49" si="11">0.73</f>
        <v>0.73</v>
      </c>
      <c r="E40" s="5">
        <f t="shared" si="0"/>
        <v>91.98</v>
      </c>
      <c r="F40">
        <v>9</v>
      </c>
      <c r="G40">
        <f t="shared" si="1"/>
        <v>14.817558807186515</v>
      </c>
      <c r="H40">
        <f t="shared" si="6"/>
        <v>85.182441192813485</v>
      </c>
      <c r="I40">
        <f>SUM(H40:H$49)/SUM($H$7:$H$49)*100</f>
        <v>44.864743955381755</v>
      </c>
      <c r="M40" s="6"/>
      <c r="AS40">
        <f t="shared" si="2"/>
        <v>0</v>
      </c>
      <c r="AT40">
        <f t="shared" si="3"/>
        <v>0</v>
      </c>
      <c r="AU40" t="e">
        <f>SUM(AT40:AT$49)/SUM($AT$7:$AT$49)*100</f>
        <v>#DIV/0!</v>
      </c>
      <c r="AV40">
        <v>0.14110429447852799</v>
      </c>
      <c r="AW40">
        <f t="shared" si="7"/>
        <v>0.85889570552147199</v>
      </c>
      <c r="AX40">
        <f t="shared" si="9"/>
        <v>0</v>
      </c>
      <c r="AY40" t="e">
        <f>SUM(AX40:AX$49)/SUM($AX$7:$AX$49)*100</f>
        <v>#DIV/0!</v>
      </c>
      <c r="AZ40">
        <f t="shared" si="10"/>
        <v>5.0946142649199402</v>
      </c>
      <c r="BD40">
        <v>548.96</v>
      </c>
      <c r="BE40">
        <v>89</v>
      </c>
      <c r="BF40">
        <v>375</v>
      </c>
      <c r="BG40">
        <v>203.04</v>
      </c>
      <c r="BH40">
        <v>40.5861725615827</v>
      </c>
      <c r="BI40">
        <v>27</v>
      </c>
      <c r="BJ40">
        <v>59.4138274384173</v>
      </c>
      <c r="BK40">
        <v>73</v>
      </c>
      <c r="BL40">
        <v>36.119214820820503</v>
      </c>
      <c r="BM40">
        <v>27.218087724269601</v>
      </c>
      <c r="BN40">
        <v>3.1161823516611298</v>
      </c>
      <c r="BO40">
        <v>3300</v>
      </c>
      <c r="BP40">
        <v>45</v>
      </c>
      <c r="BQ40">
        <v>0.31375579872230303</v>
      </c>
      <c r="BR40">
        <v>1.94</v>
      </c>
      <c r="BS40">
        <v>9.4126739616690802</v>
      </c>
      <c r="BT40">
        <v>0.31375579872230303</v>
      </c>
      <c r="BU40">
        <v>21</v>
      </c>
      <c r="BV40">
        <v>22</v>
      </c>
      <c r="BW40">
        <v>0.48837209302325602</v>
      </c>
      <c r="BX40">
        <v>0.89446631431284096</v>
      </c>
      <c r="BY40">
        <v>15</v>
      </c>
      <c r="BZ40">
        <v>30</v>
      </c>
      <c r="CA40">
        <v>0.33333333333333298</v>
      </c>
      <c r="CB40">
        <v>36.119214820820503</v>
      </c>
      <c r="CC40">
        <v>367.25581395348797</v>
      </c>
      <c r="CD40">
        <v>384.74418604651203</v>
      </c>
    </row>
    <row r="41" spans="1:82" x14ac:dyDescent="0.25">
      <c r="A41" s="4">
        <v>3500</v>
      </c>
      <c r="B41">
        <v>5</v>
      </c>
      <c r="C41">
        <v>124</v>
      </c>
      <c r="D41">
        <f t="shared" si="11"/>
        <v>0.73</v>
      </c>
      <c r="E41" s="5">
        <f t="shared" si="0"/>
        <v>90.52</v>
      </c>
      <c r="F41">
        <v>9</v>
      </c>
      <c r="G41">
        <f t="shared" si="1"/>
        <v>5.2345058626465661</v>
      </c>
      <c r="H41">
        <f t="shared" si="6"/>
        <v>94.765494137353429</v>
      </c>
      <c r="I41">
        <f>SUM(H41:H$49)/SUM($H$7:$H$49)*100</f>
        <v>40.954801929535058</v>
      </c>
      <c r="M41" s="6"/>
      <c r="AS41">
        <f t="shared" si="2"/>
        <v>0</v>
      </c>
      <c r="AT41">
        <f t="shared" si="3"/>
        <v>0</v>
      </c>
      <c r="AU41" t="e">
        <f>SUM(AT41:AT$49)/SUM($AT$7:$AT$49)*100</f>
        <v>#DIV/0!</v>
      </c>
      <c r="AV41">
        <v>8.9430894308943104E-2</v>
      </c>
      <c r="AW41">
        <f t="shared" si="7"/>
        <v>0.91056910569105687</v>
      </c>
      <c r="AX41">
        <f t="shared" si="9"/>
        <v>0</v>
      </c>
      <c r="AY41" t="e">
        <f>SUM(AX41:AX$49)/SUM($AX$7:$AX$49)*100</f>
        <v>#DIV/0!</v>
      </c>
      <c r="AZ41">
        <f t="shared" si="10"/>
        <v>15.405777166437403</v>
      </c>
      <c r="BD41">
        <v>554.79999999999995</v>
      </c>
      <c r="BE41">
        <v>127</v>
      </c>
      <c r="BF41">
        <v>368</v>
      </c>
      <c r="BG41">
        <v>205.2</v>
      </c>
      <c r="BH41">
        <v>39.878630255743403</v>
      </c>
      <c r="BI41">
        <v>27</v>
      </c>
      <c r="BJ41">
        <v>60.121369744256597</v>
      </c>
      <c r="BK41">
        <v>73</v>
      </c>
      <c r="BL41">
        <v>32.9659227433335</v>
      </c>
      <c r="BM41">
        <v>24.193855754906298</v>
      </c>
      <c r="BN41">
        <v>3.1532920774870901</v>
      </c>
      <c r="BO41">
        <v>3400</v>
      </c>
      <c r="BP41">
        <v>244</v>
      </c>
      <c r="BQ41">
        <v>3.0393884795371202E-3</v>
      </c>
      <c r="BR41">
        <v>1.9</v>
      </c>
      <c r="BS41">
        <v>9.1181654386113503E-2</v>
      </c>
      <c r="BT41">
        <v>3.0393884795371202E-3</v>
      </c>
      <c r="BU41">
        <v>7</v>
      </c>
      <c r="BV41">
        <v>219</v>
      </c>
      <c r="BW41">
        <v>3.09734513274336E-2</v>
      </c>
      <c r="BX41">
        <v>0.83415158887474705</v>
      </c>
      <c r="BY41">
        <v>3</v>
      </c>
      <c r="BZ41">
        <v>233</v>
      </c>
      <c r="CA41">
        <v>1.27118644067797E-2</v>
      </c>
      <c r="CB41">
        <v>32.9659227433335</v>
      </c>
      <c r="CC41">
        <v>23.539823008849599</v>
      </c>
      <c r="CD41">
        <v>736.46017699114998</v>
      </c>
    </row>
    <row r="42" spans="1:82" x14ac:dyDescent="0.25">
      <c r="A42" s="4">
        <v>3600</v>
      </c>
      <c r="B42">
        <v>0</v>
      </c>
      <c r="C42">
        <v>86</v>
      </c>
      <c r="D42">
        <f t="shared" si="11"/>
        <v>0.73</v>
      </c>
      <c r="E42" s="5">
        <f t="shared" si="0"/>
        <v>62.78</v>
      </c>
      <c r="F42">
        <v>4</v>
      </c>
      <c r="G42">
        <f t="shared" si="1"/>
        <v>0</v>
      </c>
      <c r="H42">
        <f t="shared" si="6"/>
        <v>100</v>
      </c>
      <c r="I42">
        <f>SUM(H42:H$49)/SUM($H$7:$H$49)*100</f>
        <v>36.604990126313027</v>
      </c>
      <c r="M42" s="6"/>
      <c r="AS42">
        <f t="shared" si="2"/>
        <v>0</v>
      </c>
      <c r="AT42">
        <f t="shared" si="3"/>
        <v>0</v>
      </c>
      <c r="AU42" t="e">
        <f>SUM(AT42:AT$49)/SUM($AT$7:$AT$49)*100</f>
        <v>#DIV/0!</v>
      </c>
      <c r="AV42">
        <v>0.155555555555556</v>
      </c>
      <c r="AW42">
        <f t="shared" si="7"/>
        <v>0.844444444444444</v>
      </c>
      <c r="AX42">
        <f t="shared" si="9"/>
        <v>0</v>
      </c>
      <c r="AY42" t="e">
        <f>SUM(AX42:AX$49)/SUM($AX$7:$AX$49)*100</f>
        <v>#DIV/0!</v>
      </c>
      <c r="AZ42">
        <f t="shared" si="10"/>
        <v>100</v>
      </c>
      <c r="BD42">
        <v>476.69</v>
      </c>
      <c r="BE42">
        <v>49</v>
      </c>
      <c r="BF42">
        <v>252</v>
      </c>
      <c r="BG42">
        <v>176.31</v>
      </c>
      <c r="BH42">
        <v>34.582607144327497</v>
      </c>
      <c r="BI42">
        <v>27</v>
      </c>
      <c r="BJ42">
        <v>65.417392855672503</v>
      </c>
      <c r="BK42">
        <v>73</v>
      </c>
      <c r="BL42">
        <v>29.5348607515804</v>
      </c>
      <c r="BM42">
        <v>21.169623785542999</v>
      </c>
      <c r="BN42">
        <v>3.4310619917530798</v>
      </c>
      <c r="BO42">
        <v>3500</v>
      </c>
      <c r="BP42">
        <v>36</v>
      </c>
      <c r="BQ42">
        <v>1.45788276436607E-2</v>
      </c>
      <c r="BR42">
        <v>2.02</v>
      </c>
      <c r="BS42">
        <v>0.43736482930982201</v>
      </c>
      <c r="BT42">
        <v>1.45788276436607E-2</v>
      </c>
      <c r="BU42">
        <v>6</v>
      </c>
      <c r="BV42">
        <v>30</v>
      </c>
      <c r="BW42">
        <v>0.16666666666666699</v>
      </c>
      <c r="BX42">
        <v>0.83807580890702804</v>
      </c>
      <c r="BY42">
        <v>0</v>
      </c>
      <c r="BZ42">
        <v>36</v>
      </c>
      <c r="CA42">
        <v>0</v>
      </c>
      <c r="CB42">
        <v>29.5348607515804</v>
      </c>
      <c r="CC42">
        <v>108.833333333333</v>
      </c>
      <c r="CD42">
        <v>544.16666666666697</v>
      </c>
    </row>
    <row r="43" spans="1:82" x14ac:dyDescent="0.25">
      <c r="A43" s="4">
        <v>3700</v>
      </c>
      <c r="B43">
        <v>1</v>
      </c>
      <c r="C43">
        <v>53</v>
      </c>
      <c r="D43">
        <f t="shared" si="11"/>
        <v>0.73</v>
      </c>
      <c r="E43" s="5">
        <f t="shared" si="0"/>
        <v>38.69</v>
      </c>
      <c r="F43">
        <v>0</v>
      </c>
      <c r="G43">
        <f t="shared" si="1"/>
        <v>2.5195263290501386</v>
      </c>
      <c r="H43">
        <f t="shared" si="6"/>
        <v>97.480473670949863</v>
      </c>
      <c r="I43">
        <f>SUM(H43:H$49)/SUM($H$7:$H$49)*100</f>
        <v>32.014910326890039</v>
      </c>
      <c r="M43" s="6"/>
      <c r="AS43">
        <f t="shared" si="2"/>
        <v>0</v>
      </c>
      <c r="AT43">
        <f t="shared" si="3"/>
        <v>0</v>
      </c>
      <c r="AU43" t="e">
        <f>SUM(AT43:AT$49)/SUM($AT$7:$AT$49)*100</f>
        <v>#DIV/0!</v>
      </c>
      <c r="AV43" t="s">
        <v>28</v>
      </c>
      <c r="AW43" t="s">
        <v>28</v>
      </c>
      <c r="AX43" t="s">
        <v>28</v>
      </c>
      <c r="AY43" t="e">
        <f>SUM(AX43:AX$49)/SUM($AX$7:$AX$49)*100</f>
        <v>#DIV/0!</v>
      </c>
      <c r="AZ43" t="s">
        <v>28</v>
      </c>
      <c r="BD43">
        <v>430.7</v>
      </c>
      <c r="BE43">
        <v>52</v>
      </c>
      <c r="BF43">
        <v>225</v>
      </c>
      <c r="BG43">
        <v>159.30000000000001</v>
      </c>
      <c r="BH43">
        <v>34.314473082202198</v>
      </c>
      <c r="BI43">
        <v>27</v>
      </c>
      <c r="BJ43">
        <v>65.685526917797802</v>
      </c>
      <c r="BK43">
        <v>73</v>
      </c>
      <c r="BL43">
        <v>26.089735457254498</v>
      </c>
      <c r="BM43">
        <v>18.1453918161797</v>
      </c>
      <c r="BN43">
        <v>3.4451252943258699</v>
      </c>
      <c r="BO43">
        <v>3600</v>
      </c>
      <c r="BP43">
        <v>23</v>
      </c>
      <c r="BQ43">
        <v>0</v>
      </c>
      <c r="BR43">
        <v>1.94</v>
      </c>
      <c r="BS43">
        <v>-2.0078886544283399</v>
      </c>
      <c r="BT43">
        <v>-6.6929621814277904E-2</v>
      </c>
      <c r="BU43">
        <v>0</v>
      </c>
      <c r="BV43">
        <v>23</v>
      </c>
      <c r="BW43">
        <v>0</v>
      </c>
      <c r="BX43">
        <v>0.821185196140647</v>
      </c>
      <c r="BY43">
        <v>0</v>
      </c>
      <c r="BZ43">
        <v>23</v>
      </c>
      <c r="CA43">
        <v>0</v>
      </c>
      <c r="CB43">
        <v>26.089735457254498</v>
      </c>
      <c r="CC43">
        <v>0</v>
      </c>
      <c r="CD43">
        <v>590</v>
      </c>
    </row>
    <row r="44" spans="1:82" x14ac:dyDescent="0.25">
      <c r="A44" s="4">
        <v>3800</v>
      </c>
      <c r="B44">
        <v>0</v>
      </c>
      <c r="C44">
        <v>35</v>
      </c>
      <c r="D44">
        <f t="shared" si="11"/>
        <v>0.73</v>
      </c>
      <c r="E44" s="5">
        <f t="shared" si="0"/>
        <v>25.55</v>
      </c>
      <c r="F44">
        <v>0</v>
      </c>
      <c r="G44">
        <f t="shared" si="1"/>
        <v>0</v>
      </c>
      <c r="H44">
        <f t="shared" si="6"/>
        <v>100</v>
      </c>
      <c r="I44">
        <f>SUM(H44:H$49)/SUM($H$7:$H$49)*100</f>
        <v>27.540478796537926</v>
      </c>
      <c r="M44" s="6"/>
      <c r="AS44">
        <f t="shared" si="2"/>
        <v>0</v>
      </c>
      <c r="AT44">
        <f t="shared" si="3"/>
        <v>0</v>
      </c>
      <c r="AU44" t="e">
        <f>SUM(AT44:AT$49)/SUM($AT$7:$AT$49)*100</f>
        <v>#DIV/0!</v>
      </c>
      <c r="AV44">
        <v>7.1428571428571397E-2</v>
      </c>
      <c r="AW44">
        <f t="shared" si="7"/>
        <v>0.9285714285714286</v>
      </c>
      <c r="AX44">
        <f>Y44*AW44</f>
        <v>0</v>
      </c>
      <c r="AY44" t="e">
        <f>SUM(AX44:AX$49)/SUM($AX$7:$AX$49)*100</f>
        <v>#DIV/0!</v>
      </c>
      <c r="AZ44">
        <f>100-(100*(B44/(B44+(AW44))))</f>
        <v>100</v>
      </c>
      <c r="BD44">
        <v>392.01</v>
      </c>
      <c r="BE44">
        <v>97</v>
      </c>
      <c r="BF44">
        <v>149</v>
      </c>
      <c r="BG44">
        <v>144.99</v>
      </c>
      <c r="BH44">
        <v>27.541080571523601</v>
      </c>
      <c r="BI44">
        <v>27</v>
      </c>
      <c r="BJ44">
        <v>72.458919428476406</v>
      </c>
      <c r="BK44">
        <v>73</v>
      </c>
      <c r="BL44">
        <v>22.2893540363219</v>
      </c>
      <c r="BM44">
        <v>15.121159846816401</v>
      </c>
      <c r="BN44">
        <v>3.8003814209325602</v>
      </c>
      <c r="BO44">
        <v>3700</v>
      </c>
      <c r="BP44">
        <v>79</v>
      </c>
      <c r="BQ44">
        <v>4.7004933408765999E-2</v>
      </c>
      <c r="BR44">
        <v>2.31</v>
      </c>
      <c r="BS44">
        <v>1.41014800226298</v>
      </c>
      <c r="BT44">
        <v>4.7004933408765999E-2</v>
      </c>
      <c r="BU44">
        <v>5</v>
      </c>
      <c r="BV44">
        <v>74</v>
      </c>
      <c r="BW44">
        <v>6.3291139240506306E-2</v>
      </c>
      <c r="BX44">
        <v>0.84729674397937804</v>
      </c>
      <c r="BY44">
        <v>0</v>
      </c>
      <c r="BZ44">
        <v>79</v>
      </c>
      <c r="CA44">
        <v>0</v>
      </c>
      <c r="CB44">
        <v>22.2893540363219</v>
      </c>
      <c r="CC44">
        <v>33.9873417721519</v>
      </c>
      <c r="CD44">
        <v>503.01265822784802</v>
      </c>
    </row>
    <row r="45" spans="1:82" x14ac:dyDescent="0.25">
      <c r="A45" s="4">
        <v>3900</v>
      </c>
      <c r="B45">
        <v>0</v>
      </c>
      <c r="C45">
        <v>26</v>
      </c>
      <c r="D45">
        <f t="shared" si="11"/>
        <v>0.73</v>
      </c>
      <c r="E45" s="5">
        <f t="shared" si="0"/>
        <v>18.98</v>
      </c>
      <c r="F45">
        <v>0</v>
      </c>
      <c r="G45">
        <f t="shared" si="1"/>
        <v>0</v>
      </c>
      <c r="H45">
        <f t="shared" si="6"/>
        <v>100</v>
      </c>
      <c r="I45">
        <f>SUM(H45:H$49)/SUM($H$7:$H$49)*100</f>
        <v>22.950398997114938</v>
      </c>
      <c r="M45" s="6"/>
      <c r="AS45">
        <f t="shared" si="2"/>
        <v>0</v>
      </c>
      <c r="AT45">
        <f t="shared" si="3"/>
        <v>0</v>
      </c>
      <c r="AU45" t="e">
        <f>SUM(AT45:AT$49)/SUM($AT$7:$AT$49)*100</f>
        <v>#DIV/0!</v>
      </c>
      <c r="AV45" t="s">
        <v>28</v>
      </c>
      <c r="AW45" t="s">
        <v>28</v>
      </c>
      <c r="AX45" t="s">
        <v>28</v>
      </c>
      <c r="AY45" t="e">
        <f>SUM(AX45:AX$49)/SUM($AX$7:$AX$49)*100</f>
        <v>#DIV/0!</v>
      </c>
      <c r="AZ45" t="s">
        <v>28</v>
      </c>
      <c r="BD45">
        <v>309.52</v>
      </c>
      <c r="BE45">
        <v>198</v>
      </c>
      <c r="BF45">
        <v>57</v>
      </c>
      <c r="BG45">
        <v>114.48</v>
      </c>
      <c r="BH45">
        <v>15.551675215540801</v>
      </c>
      <c r="BI45">
        <v>27</v>
      </c>
      <c r="BJ45">
        <v>84.448324784459203</v>
      </c>
      <c r="BK45">
        <v>73</v>
      </c>
      <c r="BL45">
        <v>17.860143014806098</v>
      </c>
      <c r="BM45">
        <v>12.096927877453099</v>
      </c>
      <c r="BN45">
        <v>4.4292110215158598</v>
      </c>
      <c r="BO45" t="s">
        <v>28</v>
      </c>
      <c r="BP45" t="s">
        <v>28</v>
      </c>
      <c r="BQ45" t="s">
        <v>28</v>
      </c>
      <c r="BR45" t="s">
        <v>28</v>
      </c>
      <c r="BS45" t="s">
        <v>28</v>
      </c>
      <c r="BT45" t="s">
        <v>28</v>
      </c>
      <c r="BU45" t="s">
        <v>28</v>
      </c>
      <c r="BV45" t="s">
        <v>28</v>
      </c>
      <c r="BW45" t="s">
        <v>28</v>
      </c>
      <c r="BX45" t="s">
        <v>28</v>
      </c>
      <c r="BY45" t="s">
        <v>28</v>
      </c>
      <c r="BZ45" t="s">
        <v>28</v>
      </c>
      <c r="CA45" t="s">
        <v>28</v>
      </c>
      <c r="CB45">
        <v>17.860143014806098</v>
      </c>
      <c r="CC45" t="s">
        <v>28</v>
      </c>
      <c r="CD45" t="s">
        <v>28</v>
      </c>
    </row>
    <row r="46" spans="1:82" x14ac:dyDescent="0.25">
      <c r="A46" s="4">
        <v>4000</v>
      </c>
      <c r="B46">
        <v>0</v>
      </c>
      <c r="C46">
        <v>16</v>
      </c>
      <c r="D46">
        <f t="shared" si="11"/>
        <v>0.73</v>
      </c>
      <c r="E46" s="5">
        <f t="shared" si="0"/>
        <v>11.68</v>
      </c>
      <c r="F46">
        <v>0</v>
      </c>
      <c r="G46">
        <f t="shared" si="1"/>
        <v>0</v>
      </c>
      <c r="H46">
        <f t="shared" si="6"/>
        <v>100</v>
      </c>
      <c r="I46">
        <f>SUM(H46:H$49)/SUM($H$7:$H$49)*100</f>
        <v>18.36031919769195</v>
      </c>
      <c r="M46" s="6"/>
      <c r="AS46">
        <f t="shared" si="2"/>
        <v>0</v>
      </c>
      <c r="AT46">
        <f t="shared" si="3"/>
        <v>0</v>
      </c>
      <c r="AU46" t="e">
        <f>SUM(AT46:AT$49)/SUM($AT$7:$AT$49)*100</f>
        <v>#DIV/0!</v>
      </c>
      <c r="AV46" t="s">
        <v>28</v>
      </c>
      <c r="AW46" t="s">
        <v>28</v>
      </c>
      <c r="AX46" t="s">
        <v>28</v>
      </c>
      <c r="AY46" t="e">
        <f>SUM(AX46:AX$49)/SUM($AX$7:$AX$49)*100</f>
        <v>#DIV/0!</v>
      </c>
      <c r="AZ46" t="s">
        <v>28</v>
      </c>
      <c r="BD46">
        <v>415.37</v>
      </c>
      <c r="BE46">
        <v>13</v>
      </c>
      <c r="BF46">
        <v>55</v>
      </c>
      <c r="BG46">
        <v>153.63</v>
      </c>
      <c r="BH46">
        <v>11.692922592852399</v>
      </c>
      <c r="BI46">
        <v>27</v>
      </c>
      <c r="BJ46">
        <v>88.307077407147602</v>
      </c>
      <c r="BK46">
        <v>73</v>
      </c>
      <c r="BL46">
        <v>13.2285451527065</v>
      </c>
      <c r="BM46">
        <v>9.0726959080898606</v>
      </c>
      <c r="BN46">
        <v>4.6315978620995804</v>
      </c>
      <c r="BO46" t="s">
        <v>28</v>
      </c>
      <c r="BP46" t="s">
        <v>28</v>
      </c>
      <c r="BQ46" t="s">
        <v>28</v>
      </c>
      <c r="BR46" t="s">
        <v>28</v>
      </c>
      <c r="BS46" t="s">
        <v>28</v>
      </c>
      <c r="BT46" t="s">
        <v>28</v>
      </c>
      <c r="BU46" t="s">
        <v>28</v>
      </c>
      <c r="BV46" t="s">
        <v>28</v>
      </c>
      <c r="BW46" t="s">
        <v>28</v>
      </c>
      <c r="BX46" t="s">
        <v>28</v>
      </c>
      <c r="BY46" t="s">
        <v>28</v>
      </c>
      <c r="BZ46" t="s">
        <v>28</v>
      </c>
      <c r="CA46" t="s">
        <v>28</v>
      </c>
      <c r="CB46">
        <v>13.2285451527065</v>
      </c>
      <c r="CC46" t="s">
        <v>28</v>
      </c>
      <c r="CD46" t="s">
        <v>28</v>
      </c>
    </row>
    <row r="47" spans="1:82" x14ac:dyDescent="0.25">
      <c r="A47" s="4">
        <v>4100</v>
      </c>
      <c r="B47">
        <v>0</v>
      </c>
      <c r="C47">
        <v>10</v>
      </c>
      <c r="D47">
        <f t="shared" si="11"/>
        <v>0.73</v>
      </c>
      <c r="E47" s="5">
        <f t="shared" si="0"/>
        <v>7.3</v>
      </c>
      <c r="F47">
        <v>0</v>
      </c>
      <c r="G47">
        <f t="shared" si="1"/>
        <v>0</v>
      </c>
      <c r="H47">
        <f t="shared" si="6"/>
        <v>100</v>
      </c>
      <c r="I47">
        <f>SUM(H47:H$49)/SUM($H$7:$H$49)*100</f>
        <v>13.770239398268963</v>
      </c>
      <c r="M47" s="6"/>
      <c r="AS47">
        <f t="shared" si="2"/>
        <v>0</v>
      </c>
      <c r="AT47">
        <f t="shared" si="3"/>
        <v>0</v>
      </c>
      <c r="AU47" t="e">
        <f>SUM(AT47:AT$49)/SUM($AT$7:$AT$49)*100</f>
        <v>#DIV/0!</v>
      </c>
      <c r="AV47" t="s">
        <v>28</v>
      </c>
      <c r="AW47" t="s">
        <v>28</v>
      </c>
      <c r="AX47" t="s">
        <v>28</v>
      </c>
      <c r="AY47" t="e">
        <f>SUM(AX47:AX$49)/SUM($AX$7:$AX$49)*100</f>
        <v>#DIV/0!</v>
      </c>
      <c r="AZ47" t="s">
        <v>28</v>
      </c>
      <c r="BD47">
        <v>370.11</v>
      </c>
      <c r="BE47">
        <v>35</v>
      </c>
      <c r="BF47">
        <v>102</v>
      </c>
      <c r="BG47">
        <v>136.88999999999999</v>
      </c>
      <c r="BH47">
        <v>21.6051343966448</v>
      </c>
      <c r="BI47">
        <v>27</v>
      </c>
      <c r="BJ47">
        <v>78.3948656033552</v>
      </c>
      <c r="BK47">
        <v>73</v>
      </c>
      <c r="BL47">
        <v>9.1168306379795698</v>
      </c>
      <c r="BM47">
        <v>6.0484639387265702</v>
      </c>
      <c r="BN47">
        <v>4.1117145147269296</v>
      </c>
      <c r="BO47" t="s">
        <v>28</v>
      </c>
      <c r="BP47" t="s">
        <v>28</v>
      </c>
      <c r="BQ47" t="s">
        <v>28</v>
      </c>
      <c r="BR47" t="s">
        <v>28</v>
      </c>
      <c r="BS47" t="s">
        <v>28</v>
      </c>
      <c r="BT47" t="s">
        <v>28</v>
      </c>
      <c r="BU47" t="s">
        <v>28</v>
      </c>
      <c r="BV47" t="s">
        <v>28</v>
      </c>
      <c r="BW47" t="s">
        <v>28</v>
      </c>
      <c r="BX47" t="s">
        <v>28</v>
      </c>
      <c r="BY47" t="s">
        <v>28</v>
      </c>
      <c r="BZ47" t="s">
        <v>28</v>
      </c>
      <c r="CA47" t="s">
        <v>28</v>
      </c>
      <c r="CB47">
        <v>9.1168306379795698</v>
      </c>
      <c r="CC47" t="s">
        <v>28</v>
      </c>
      <c r="CD47" t="s">
        <v>28</v>
      </c>
    </row>
    <row r="48" spans="1:82" x14ac:dyDescent="0.25">
      <c r="A48" s="4">
        <v>4200</v>
      </c>
      <c r="B48">
        <v>0</v>
      </c>
      <c r="C48">
        <v>5</v>
      </c>
      <c r="D48">
        <f t="shared" si="11"/>
        <v>0.73</v>
      </c>
      <c r="E48" s="5">
        <f t="shared" si="0"/>
        <v>3.65</v>
      </c>
      <c r="F48">
        <v>0</v>
      </c>
      <c r="G48">
        <f t="shared" si="1"/>
        <v>0</v>
      </c>
      <c r="H48">
        <f t="shared" si="6"/>
        <v>100</v>
      </c>
      <c r="I48">
        <f>SUM(H48:H$49)/SUM($H$7:$H$49)*100</f>
        <v>9.1801595988459752</v>
      </c>
      <c r="M48" s="6"/>
      <c r="AS48">
        <f t="shared" si="2"/>
        <v>0</v>
      </c>
      <c r="AT48">
        <f t="shared" si="3"/>
        <v>0</v>
      </c>
      <c r="AU48" t="e">
        <f>SUM(AT48:AT$49)/SUM($AT$7:$AT$49)*100</f>
        <v>#DIV/0!</v>
      </c>
      <c r="AV48" t="s">
        <v>28</v>
      </c>
      <c r="AW48" t="s">
        <v>28</v>
      </c>
      <c r="AX48" t="s">
        <v>28</v>
      </c>
      <c r="AY48" t="e">
        <f>SUM(AX48:AX$49)/SUM($AX$7:$AX$49)*100</f>
        <v>#DIV/0!</v>
      </c>
      <c r="AZ48" t="s">
        <v>28</v>
      </c>
      <c r="BD48">
        <v>290.54000000000002</v>
      </c>
      <c r="BE48">
        <v>50</v>
      </c>
      <c r="BF48">
        <v>48</v>
      </c>
      <c r="BG48">
        <v>107.46</v>
      </c>
      <c r="BH48">
        <v>14.178531340461999</v>
      </c>
      <c r="BI48">
        <v>27</v>
      </c>
      <c r="BJ48">
        <v>85.821468659537999</v>
      </c>
      <c r="BK48">
        <v>73</v>
      </c>
      <c r="BL48">
        <v>4.6155999049875103</v>
      </c>
      <c r="BM48">
        <v>3.02423196936329</v>
      </c>
      <c r="BN48">
        <v>4.5012307329920702</v>
      </c>
      <c r="BO48" t="s">
        <v>28</v>
      </c>
      <c r="BP48" t="s">
        <v>28</v>
      </c>
      <c r="BQ48" t="s">
        <v>28</v>
      </c>
      <c r="BR48" t="s">
        <v>28</v>
      </c>
      <c r="BS48" t="s">
        <v>28</v>
      </c>
      <c r="BT48" t="s">
        <v>28</v>
      </c>
      <c r="BU48" t="s">
        <v>28</v>
      </c>
      <c r="BV48" t="s">
        <v>28</v>
      </c>
      <c r="BW48" t="s">
        <v>28</v>
      </c>
      <c r="BX48" t="s">
        <v>28</v>
      </c>
      <c r="BY48" t="s">
        <v>28</v>
      </c>
      <c r="BZ48" t="s">
        <v>28</v>
      </c>
      <c r="CA48" t="s">
        <v>28</v>
      </c>
      <c r="CB48">
        <v>4.6155999049875103</v>
      </c>
      <c r="CC48" t="s">
        <v>28</v>
      </c>
      <c r="CD48" t="s">
        <v>28</v>
      </c>
    </row>
    <row r="49" spans="1:82" x14ac:dyDescent="0.25">
      <c r="A49" s="4">
        <v>4300</v>
      </c>
      <c r="B49">
        <v>0</v>
      </c>
      <c r="C49">
        <v>1</v>
      </c>
      <c r="D49">
        <f t="shared" si="11"/>
        <v>0.73</v>
      </c>
      <c r="E49" s="5">
        <f t="shared" si="0"/>
        <v>0.73</v>
      </c>
      <c r="F49">
        <v>0</v>
      </c>
      <c r="G49">
        <f t="shared" si="1"/>
        <v>0</v>
      </c>
      <c r="H49">
        <f t="shared" si="6"/>
        <v>100</v>
      </c>
      <c r="I49">
        <f>SUM(H49:H$49)/SUM($H$7:$H$49)*100</f>
        <v>4.5900797994229876</v>
      </c>
      <c r="M49" s="6"/>
      <c r="AS49">
        <f t="shared" si="2"/>
        <v>0</v>
      </c>
      <c r="AT49">
        <f t="shared" si="3"/>
        <v>0</v>
      </c>
      <c r="AU49" t="e">
        <f>SUM(AT49:AT$49)/SUM($AT$7:$AT$49)*100</f>
        <v>#DIV/0!</v>
      </c>
      <c r="AV49" t="s">
        <v>28</v>
      </c>
      <c r="AW49" t="s">
        <v>28</v>
      </c>
      <c r="AX49" t="s">
        <v>28</v>
      </c>
      <c r="AY49" t="e">
        <f>SUM(AX49:AX$49)/SUM($AX$7:$AX$49)*100</f>
        <v>#DIV/0!</v>
      </c>
      <c r="AZ49" t="s">
        <v>28</v>
      </c>
      <c r="BD49">
        <v>154.03</v>
      </c>
      <c r="BE49">
        <v>26</v>
      </c>
      <c r="BF49">
        <v>21</v>
      </c>
      <c r="BG49">
        <v>56.97</v>
      </c>
      <c r="BH49">
        <v>11.997943209735499</v>
      </c>
      <c r="BI49">
        <v>27</v>
      </c>
      <c r="BJ49">
        <v>88.002056790264504</v>
      </c>
      <c r="BK49">
        <v>73</v>
      </c>
      <c r="BL49">
        <v>0</v>
      </c>
      <c r="BM49">
        <v>0</v>
      </c>
      <c r="BN49">
        <v>4.6155999049875103</v>
      </c>
      <c r="BO49" t="s">
        <v>28</v>
      </c>
      <c r="BP49" t="s">
        <v>28</v>
      </c>
      <c r="BQ49" t="s">
        <v>28</v>
      </c>
      <c r="BR49" t="s">
        <v>28</v>
      </c>
      <c r="BS49" t="s">
        <v>28</v>
      </c>
      <c r="BT49" t="s">
        <v>28</v>
      </c>
      <c r="BU49" t="s">
        <v>28</v>
      </c>
      <c r="BV49" t="s">
        <v>28</v>
      </c>
      <c r="BW49" t="s">
        <v>28</v>
      </c>
      <c r="BX49" t="s">
        <v>28</v>
      </c>
      <c r="BY49" t="s">
        <v>28</v>
      </c>
      <c r="BZ49" t="s">
        <v>28</v>
      </c>
      <c r="CA49" t="s">
        <v>28</v>
      </c>
      <c r="CB49">
        <v>0</v>
      </c>
      <c r="CC49" t="s">
        <v>28</v>
      </c>
      <c r="CD49" t="s">
        <v>28</v>
      </c>
    </row>
    <row r="50" spans="1:82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  <c r="N50" t="s">
        <v>28</v>
      </c>
      <c r="O50" t="s">
        <v>28</v>
      </c>
      <c r="Q50" t="s">
        <v>28</v>
      </c>
      <c r="R50" t="s">
        <v>28</v>
      </c>
      <c r="S50" t="s">
        <v>28</v>
      </c>
      <c r="T50" t="s">
        <v>28</v>
      </c>
      <c r="U50" t="e">
        <f>SUM(T$49:T50)/SUM($T$7:$T$49)*100</f>
        <v>#DIV/0!</v>
      </c>
      <c r="V50" t="s">
        <v>28</v>
      </c>
      <c r="W50" t="s">
        <v>28</v>
      </c>
      <c r="X50" t="e">
        <f>SUM(W$49:W50)/SUM($W$7:$W$49)*100</f>
        <v>#DIV/0!</v>
      </c>
      <c r="Y50">
        <v>160</v>
      </c>
      <c r="Z50" t="e">
        <f>SUM(Y$49:Y50)/SUM($Y$7:$Y$49)*100</f>
        <v>#DIV/0!</v>
      </c>
      <c r="AA50" t="s">
        <v>28</v>
      </c>
      <c r="AB50" t="e">
        <f>AVERAGE($AB$32:$AB$38)</f>
        <v>#DIV/0!</v>
      </c>
      <c r="AC50" t="e">
        <f>AB50*#REF!</f>
        <v>#DIV/0!</v>
      </c>
      <c r="AD50" t="s">
        <v>28</v>
      </c>
      <c r="AE50" t="s">
        <v>28</v>
      </c>
      <c r="AF50" t="e">
        <f>SUM(AE$49:AE50)/SUM($AE$7:$AE$49)*100</f>
        <v>#DIV/0!</v>
      </c>
      <c r="AG50" t="s">
        <v>28</v>
      </c>
      <c r="AH50" t="s">
        <v>28</v>
      </c>
      <c r="AI50" t="e">
        <f>SUM(AH$49:AH50)/SUM($AH$7:$AH$49)*100</f>
        <v>#DIV/0!</v>
      </c>
      <c r="AS50">
        <f t="shared" si="2"/>
        <v>0</v>
      </c>
      <c r="AT50">
        <f t="shared" si="3"/>
        <v>160</v>
      </c>
      <c r="AU50" t="e">
        <f>SUM(AT$49:AT50)/SUM($AT$7:$AT$49)*100</f>
        <v>#DIV/0!</v>
      </c>
      <c r="AV50" t="s">
        <v>28</v>
      </c>
      <c r="AW50" t="s">
        <v>28</v>
      </c>
      <c r="AX50" t="s">
        <v>28</v>
      </c>
      <c r="AY50" t="e">
        <f>SUM(AX$49:AX50)/SUM($AX$7:$AX$49)*100</f>
        <v>#DIV/0!</v>
      </c>
      <c r="AZ50" t="s">
        <v>28</v>
      </c>
    </row>
    <row r="79" spans="1:1" x14ac:dyDescent="0.25">
      <c r="A79" s="13" t="s">
        <v>65</v>
      </c>
    </row>
    <row r="80" spans="1:1" x14ac:dyDescent="0.25">
      <c r="A80" s="12" t="s">
        <v>62</v>
      </c>
    </row>
    <row r="81" spans="1:1" x14ac:dyDescent="0.25">
      <c r="A81" s="12" t="s">
        <v>63</v>
      </c>
    </row>
  </sheetData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54"/>
  <sheetViews>
    <sheetView topLeftCell="B46" zoomScale="75" workbookViewId="0">
      <selection activeCell="C71" sqref="C71"/>
    </sheetView>
  </sheetViews>
  <sheetFormatPr defaultColWidth="11" defaultRowHeight="15.75" x14ac:dyDescent="0.25"/>
  <cols>
    <col min="1" max="1" width="7.5" bestFit="1" customWidth="1"/>
    <col min="2" max="2" width="21.625" bestFit="1" customWidth="1"/>
    <col min="3" max="3" width="26.375" bestFit="1" customWidth="1"/>
    <col min="4" max="4" width="18.625" bestFit="1" customWidth="1"/>
    <col min="5" max="5" width="16.375" bestFit="1" customWidth="1"/>
    <col min="6" max="6" width="28.125" bestFit="1" customWidth="1"/>
    <col min="7" max="7" width="21" bestFit="1" customWidth="1"/>
    <col min="8" max="8" width="23" bestFit="1" customWidth="1"/>
    <col min="9" max="9" width="19.5" bestFit="1" customWidth="1"/>
    <col min="10" max="10" width="32.125" bestFit="1" customWidth="1"/>
    <col min="11" max="11" width="30.375" bestFit="1" customWidth="1"/>
    <col min="12" max="12" width="30.875" bestFit="1" customWidth="1"/>
  </cols>
  <sheetData>
    <row r="6" spans="1:12" s="8" customFormat="1" x14ac:dyDescent="0.25">
      <c r="A6" s="10" t="s">
        <v>40</v>
      </c>
      <c r="B6" s="11" t="s">
        <v>44</v>
      </c>
      <c r="C6" s="11" t="s">
        <v>43</v>
      </c>
      <c r="D6" s="11" t="s">
        <v>33</v>
      </c>
      <c r="E6" s="11" t="s">
        <v>38</v>
      </c>
      <c r="F6" s="11" t="s">
        <v>45</v>
      </c>
      <c r="G6" s="11" t="s">
        <v>39</v>
      </c>
      <c r="H6" s="11" t="s">
        <v>46</v>
      </c>
      <c r="I6" s="11" t="s">
        <v>29</v>
      </c>
      <c r="J6" s="11" t="s">
        <v>47</v>
      </c>
      <c r="K6" s="11" t="s">
        <v>48</v>
      </c>
      <c r="L6" s="11" t="s">
        <v>49</v>
      </c>
    </row>
    <row r="7" spans="1:12" x14ac:dyDescent="0.25">
      <c r="A7" s="4">
        <v>100</v>
      </c>
      <c r="B7">
        <v>1595</v>
      </c>
      <c r="C7">
        <v>30</v>
      </c>
      <c r="D7">
        <v>0.30154964215997798</v>
      </c>
      <c r="E7">
        <f>1-D7</f>
        <v>0.69845035784002207</v>
      </c>
      <c r="F7">
        <f t="shared" ref="F7:F46" si="0">E7*C7</f>
        <v>20.953510735200663</v>
      </c>
      <c r="G7">
        <f t="shared" ref="G7:G46" si="1">100*(B7/(B7+F7))</f>
        <v>98.703334557832207</v>
      </c>
      <c r="H7">
        <f>100-G7</f>
        <v>1.296665442167793</v>
      </c>
      <c r="I7">
        <f>SUM(H7:H$49)/SUM($H$7:$H$50)*100</f>
        <v>100</v>
      </c>
      <c r="J7">
        <f t="shared" ref="J7:J46" si="2">(G7/100)*C7</f>
        <v>29.611000367349664</v>
      </c>
      <c r="K7">
        <f t="shared" ref="K7:K46" si="3">C7-J7</f>
        <v>0.38899963265033577</v>
      </c>
      <c r="L7">
        <f>SUM(K7:K$49)/SUM($K$7:$K$49)*100</f>
        <v>100</v>
      </c>
    </row>
    <row r="8" spans="1:12" x14ac:dyDescent="0.25">
      <c r="A8" s="4">
        <v>200</v>
      </c>
      <c r="B8">
        <v>1794</v>
      </c>
      <c r="C8">
        <v>127</v>
      </c>
      <c r="D8">
        <v>0.30316561842588202</v>
      </c>
      <c r="E8">
        <f t="shared" ref="E8:E46" si="4">1-D8</f>
        <v>0.69683438157411803</v>
      </c>
      <c r="F8">
        <f t="shared" si="0"/>
        <v>88.497966459912988</v>
      </c>
      <c r="G8">
        <f t="shared" si="1"/>
        <v>95.298907725975624</v>
      </c>
      <c r="H8">
        <f t="shared" ref="H8:H46" si="5">100-G8</f>
        <v>4.7010922740243757</v>
      </c>
      <c r="I8">
        <f>SUM(H8:H$49)/SUM($H$7:$H$50)*100</f>
        <v>99.925891493268409</v>
      </c>
      <c r="J8">
        <f t="shared" si="2"/>
        <v>121.02961281198904</v>
      </c>
      <c r="K8">
        <f t="shared" si="3"/>
        <v>5.9703871880109602</v>
      </c>
      <c r="L8">
        <f>SUM(K8:K$49)/SUM($K$7:$K$49)*100</f>
        <v>99.997985193350246</v>
      </c>
    </row>
    <row r="9" spans="1:12" x14ac:dyDescent="0.25">
      <c r="A9" s="4">
        <v>300</v>
      </c>
      <c r="B9">
        <v>2446</v>
      </c>
      <c r="C9">
        <v>339</v>
      </c>
      <c r="D9">
        <v>0.305156961512075</v>
      </c>
      <c r="E9">
        <f t="shared" si="4"/>
        <v>0.69484303848792495</v>
      </c>
      <c r="F9">
        <f t="shared" si="0"/>
        <v>235.55179004740657</v>
      </c>
      <c r="G9">
        <f t="shared" si="1"/>
        <v>91.21584036073223</v>
      </c>
      <c r="H9">
        <f t="shared" si="5"/>
        <v>8.7841596392677701</v>
      </c>
      <c r="I9">
        <f>SUM(H9:H$49)/SUM($H$7:$H$50)*100</f>
        <v>99.657209289589943</v>
      </c>
      <c r="J9">
        <f t="shared" si="2"/>
        <v>309.22169882288222</v>
      </c>
      <c r="K9">
        <f t="shared" si="3"/>
        <v>29.778301177117783</v>
      </c>
      <c r="L9">
        <f>SUM(K9:K$49)/SUM($K$7:$K$49)*100</f>
        <v>99.967061833022342</v>
      </c>
    </row>
    <row r="10" spans="1:12" x14ac:dyDescent="0.25">
      <c r="A10" s="4">
        <v>400</v>
      </c>
      <c r="B10">
        <v>1714</v>
      </c>
      <c r="C10">
        <v>493</v>
      </c>
      <c r="D10">
        <v>0.35017755101103298</v>
      </c>
      <c r="E10">
        <f t="shared" si="4"/>
        <v>0.64982244898896702</v>
      </c>
      <c r="F10">
        <f t="shared" si="0"/>
        <v>320.36246735156072</v>
      </c>
      <c r="G10">
        <f t="shared" si="1"/>
        <v>84.252439155121394</v>
      </c>
      <c r="H10">
        <f t="shared" si="5"/>
        <v>15.747560844878606</v>
      </c>
      <c r="I10">
        <f>SUM(H10:H$49)/SUM($H$7:$H$50)*100</f>
        <v>99.15516694883803</v>
      </c>
      <c r="J10">
        <f t="shared" si="2"/>
        <v>415.36452503474845</v>
      </c>
      <c r="K10">
        <f t="shared" si="3"/>
        <v>77.635474965251547</v>
      </c>
      <c r="L10">
        <f>SUM(K10:K$49)/SUM($K$7:$K$49)*100</f>
        <v>99.812826419429385</v>
      </c>
    </row>
    <row r="11" spans="1:12" x14ac:dyDescent="0.25">
      <c r="A11" s="4">
        <v>500</v>
      </c>
      <c r="B11">
        <v>2587</v>
      </c>
      <c r="C11">
        <v>783</v>
      </c>
      <c r="D11">
        <v>0.378825627582284</v>
      </c>
      <c r="E11">
        <f t="shared" si="4"/>
        <v>0.621174372417716</v>
      </c>
      <c r="F11">
        <f t="shared" si="0"/>
        <v>486.37953360307165</v>
      </c>
      <c r="G11">
        <f t="shared" si="1"/>
        <v>84.174439626307219</v>
      </c>
      <c r="H11">
        <f t="shared" si="5"/>
        <v>15.825560373692781</v>
      </c>
      <c r="I11">
        <f>SUM(H11:H$49)/SUM($H$7:$H$50)*100</f>
        <v>98.255144336275976</v>
      </c>
      <c r="J11">
        <f t="shared" si="2"/>
        <v>659.08586227398553</v>
      </c>
      <c r="K11">
        <f t="shared" si="3"/>
        <v>123.91413772601447</v>
      </c>
      <c r="L11">
        <f>SUM(K11:K$49)/SUM($K$7:$K$49)*100</f>
        <v>99.410716859198601</v>
      </c>
    </row>
    <row r="12" spans="1:12" x14ac:dyDescent="0.25">
      <c r="A12" s="4">
        <v>600</v>
      </c>
      <c r="B12">
        <v>2322</v>
      </c>
      <c r="C12">
        <v>970</v>
      </c>
      <c r="D12">
        <v>0.41324168779086401</v>
      </c>
      <c r="E12">
        <f t="shared" si="4"/>
        <v>0.58675831220913599</v>
      </c>
      <c r="F12">
        <f t="shared" si="0"/>
        <v>569.15556284286185</v>
      </c>
      <c r="G12">
        <f t="shared" si="1"/>
        <v>80.313907347025861</v>
      </c>
      <c r="H12">
        <f t="shared" si="5"/>
        <v>19.686092652974139</v>
      </c>
      <c r="I12">
        <f>SUM(H12:H$49)/SUM($H$7:$H$50)*100</f>
        <v>97.350663805411955</v>
      </c>
      <c r="J12">
        <f t="shared" si="2"/>
        <v>779.04490126615087</v>
      </c>
      <c r="K12">
        <f t="shared" si="3"/>
        <v>190.95509873384913</v>
      </c>
      <c r="L12">
        <f>SUM(K12:K$49)/SUM($K$7:$K$49)*100</f>
        <v>98.768908981425056</v>
      </c>
    </row>
    <row r="13" spans="1:12" x14ac:dyDescent="0.25">
      <c r="A13" s="4">
        <v>700</v>
      </c>
      <c r="B13">
        <v>1302</v>
      </c>
      <c r="C13">
        <v>650</v>
      </c>
      <c r="D13">
        <v>0.33902890067476599</v>
      </c>
      <c r="E13">
        <f t="shared" si="4"/>
        <v>0.66097109932523401</v>
      </c>
      <c r="F13">
        <f t="shared" si="0"/>
        <v>429.63121456140209</v>
      </c>
      <c r="G13">
        <f t="shared" si="1"/>
        <v>75.189219797575575</v>
      </c>
      <c r="H13">
        <f t="shared" si="5"/>
        <v>24.810780202424425</v>
      </c>
      <c r="I13">
        <f>SUM(H13:H$49)/SUM($H$7:$H$50)*100</f>
        <v>96.225541717286745</v>
      </c>
      <c r="J13">
        <f t="shared" si="2"/>
        <v>488.72992868424126</v>
      </c>
      <c r="K13">
        <f t="shared" si="3"/>
        <v>161.27007131575874</v>
      </c>
      <c r="L13">
        <f>SUM(K13:K$49)/SUM($K$7:$K$49)*100</f>
        <v>97.77986536689103</v>
      </c>
    </row>
    <row r="14" spans="1:12" x14ac:dyDescent="0.25">
      <c r="A14" s="4">
        <v>800</v>
      </c>
      <c r="B14">
        <v>1207</v>
      </c>
      <c r="C14">
        <v>484</v>
      </c>
      <c r="D14">
        <v>0.32976763223308098</v>
      </c>
      <c r="E14">
        <f t="shared" si="4"/>
        <v>0.67023236776691908</v>
      </c>
      <c r="F14">
        <f t="shared" si="0"/>
        <v>324.39246599918886</v>
      </c>
      <c r="G14">
        <f t="shared" si="1"/>
        <v>78.817156724907065</v>
      </c>
      <c r="H14">
        <f t="shared" si="5"/>
        <v>21.182843275092935</v>
      </c>
      <c r="I14">
        <f>SUM(H14:H$49)/SUM($H$7:$H$50)*100</f>
        <v>94.807527623710399</v>
      </c>
      <c r="J14">
        <f t="shared" si="2"/>
        <v>381.47503854855023</v>
      </c>
      <c r="K14">
        <f t="shared" si="3"/>
        <v>102.52496145144977</v>
      </c>
      <c r="L14">
        <f>SUM(K14:K$49)/SUM($K$7:$K$49)*100</f>
        <v>96.944574058578752</v>
      </c>
    </row>
    <row r="15" spans="1:12" x14ac:dyDescent="0.25">
      <c r="A15" s="4">
        <v>900</v>
      </c>
      <c r="B15">
        <v>1688</v>
      </c>
      <c r="C15">
        <v>650</v>
      </c>
      <c r="D15">
        <v>0.34115951019055202</v>
      </c>
      <c r="E15">
        <f t="shared" si="4"/>
        <v>0.65884048980944798</v>
      </c>
      <c r="F15">
        <f t="shared" si="0"/>
        <v>428.24631837614118</v>
      </c>
      <c r="G15">
        <f t="shared" si="1"/>
        <v>79.763871782905355</v>
      </c>
      <c r="H15">
        <f t="shared" si="5"/>
        <v>20.236128217094645</v>
      </c>
      <c r="I15">
        <f>SUM(H15:H$49)/SUM($H$7:$H$50)*100</f>
        <v>93.596861531752296</v>
      </c>
      <c r="J15">
        <f t="shared" si="2"/>
        <v>518.46516658888481</v>
      </c>
      <c r="K15">
        <f t="shared" si="3"/>
        <v>131.53483341111519</v>
      </c>
      <c r="L15">
        <f>SUM(K15:K$49)/SUM($K$7:$K$49)*100</f>
        <v>96.413550487455154</v>
      </c>
    </row>
    <row r="16" spans="1:12" x14ac:dyDescent="0.25">
      <c r="A16" s="4">
        <v>1000</v>
      </c>
      <c r="B16">
        <v>1296</v>
      </c>
      <c r="C16">
        <v>852</v>
      </c>
      <c r="D16">
        <v>0.37833630372258098</v>
      </c>
      <c r="E16">
        <f t="shared" si="4"/>
        <v>0.62166369627741902</v>
      </c>
      <c r="F16">
        <f t="shared" si="0"/>
        <v>529.65746922836104</v>
      </c>
      <c r="G16">
        <f t="shared" si="1"/>
        <v>70.98812465340346</v>
      </c>
      <c r="H16">
        <f t="shared" si="5"/>
        <v>29.01187534659654</v>
      </c>
      <c r="I16">
        <f>SUM(H16:H$49)/SUM($H$7:$H$50)*100</f>
        <v>92.440303181827673</v>
      </c>
      <c r="J16">
        <f t="shared" si="2"/>
        <v>604.81882204699752</v>
      </c>
      <c r="K16">
        <f t="shared" si="3"/>
        <v>247.18117795300248</v>
      </c>
      <c r="L16">
        <f>SUM(K16:K$49)/SUM($K$7:$K$49)*100</f>
        <v>95.732271548392205</v>
      </c>
    </row>
    <row r="17" spans="1:12" x14ac:dyDescent="0.25">
      <c r="A17" s="4">
        <v>1100</v>
      </c>
      <c r="B17">
        <v>1146</v>
      </c>
      <c r="C17">
        <v>948</v>
      </c>
      <c r="D17">
        <v>0.35908875589525602</v>
      </c>
      <c r="E17">
        <f t="shared" si="4"/>
        <v>0.64091124410474398</v>
      </c>
      <c r="F17">
        <f t="shared" si="0"/>
        <v>607.58385941129734</v>
      </c>
      <c r="G17">
        <f t="shared" si="1"/>
        <v>65.35187888788667</v>
      </c>
      <c r="H17">
        <f t="shared" si="5"/>
        <v>34.64812111211333</v>
      </c>
      <c r="I17">
        <f>SUM(H17:H$49)/SUM($H$7:$H$50)*100</f>
        <v>90.782183292533176</v>
      </c>
      <c r="J17">
        <f t="shared" si="2"/>
        <v>619.53581185716564</v>
      </c>
      <c r="K17">
        <f t="shared" si="3"/>
        <v>328.46418814283436</v>
      </c>
      <c r="L17">
        <f>SUM(K17:K$49)/SUM($K$7:$K$49)*100</f>
        <v>94.452007406149207</v>
      </c>
    </row>
    <row r="18" spans="1:12" x14ac:dyDescent="0.25">
      <c r="A18" s="4">
        <v>1200</v>
      </c>
      <c r="B18">
        <v>1023</v>
      </c>
      <c r="C18">
        <v>1025</v>
      </c>
      <c r="D18">
        <v>0.299175435971474</v>
      </c>
      <c r="E18">
        <f t="shared" si="4"/>
        <v>0.700824564028526</v>
      </c>
      <c r="F18">
        <f t="shared" si="0"/>
        <v>718.34517812923912</v>
      </c>
      <c r="G18">
        <f t="shared" si="1"/>
        <v>58.747686147959975</v>
      </c>
      <c r="H18">
        <f t="shared" si="5"/>
        <v>41.252313852040025</v>
      </c>
      <c r="I18">
        <f>SUM(H18:H$49)/SUM($H$7:$H$50)*100</f>
        <v>88.801934237402065</v>
      </c>
      <c r="J18">
        <f t="shared" si="2"/>
        <v>602.16378301658972</v>
      </c>
      <c r="K18">
        <f t="shared" si="3"/>
        <v>422.83621698341028</v>
      </c>
      <c r="L18">
        <f>SUM(K18:K$49)/SUM($K$7:$K$49)*100</f>
        <v>92.750741453892161</v>
      </c>
    </row>
    <row r="19" spans="1:12" x14ac:dyDescent="0.25">
      <c r="A19" s="4">
        <v>1300</v>
      </c>
      <c r="B19">
        <v>537</v>
      </c>
      <c r="C19">
        <v>1139</v>
      </c>
      <c r="D19">
        <v>0.24828781370012901</v>
      </c>
      <c r="E19">
        <f t="shared" si="4"/>
        <v>0.75171218629987102</v>
      </c>
      <c r="F19">
        <f t="shared" si="0"/>
        <v>856.20018019555312</v>
      </c>
      <c r="G19">
        <f t="shared" si="1"/>
        <v>38.544353326499383</v>
      </c>
      <c r="H19">
        <f t="shared" si="5"/>
        <v>61.455646673500617</v>
      </c>
      <c r="I19">
        <f>SUM(H19:H$49)/SUM($H$7:$H$50)*100</f>
        <v>86.444234803624823</v>
      </c>
      <c r="J19">
        <f t="shared" si="2"/>
        <v>439.02018438882794</v>
      </c>
      <c r="K19">
        <f t="shared" si="3"/>
        <v>699.97981561117206</v>
      </c>
      <c r="L19">
        <f>SUM(K19:K$49)/SUM($K$7:$K$49)*100</f>
        <v>90.560679689770055</v>
      </c>
    </row>
    <row r="20" spans="1:12" x14ac:dyDescent="0.25">
      <c r="A20" s="4">
        <v>1400</v>
      </c>
      <c r="B20">
        <v>463</v>
      </c>
      <c r="C20">
        <v>1142</v>
      </c>
      <c r="D20">
        <v>0.30307623272745698</v>
      </c>
      <c r="E20">
        <f t="shared" si="4"/>
        <v>0.69692376727254302</v>
      </c>
      <c r="F20">
        <f t="shared" si="0"/>
        <v>795.88694222524407</v>
      </c>
      <c r="G20">
        <f t="shared" si="1"/>
        <v>36.778521126097957</v>
      </c>
      <c r="H20">
        <f t="shared" si="5"/>
        <v>63.221478873902043</v>
      </c>
      <c r="I20">
        <f>SUM(H20:H$49)/SUM($H$7:$H$50)*100</f>
        <v>82.93185137989208</v>
      </c>
      <c r="J20">
        <f t="shared" si="2"/>
        <v>420.01071126003865</v>
      </c>
      <c r="K20">
        <f t="shared" si="3"/>
        <v>721.98928873996135</v>
      </c>
      <c r="L20">
        <f>SUM(K20:K$49)/SUM($K$7:$K$49)*100</f>
        <v>86.935164730895508</v>
      </c>
    </row>
    <row r="21" spans="1:12" x14ac:dyDescent="0.25">
      <c r="A21" s="4">
        <v>1500</v>
      </c>
      <c r="B21">
        <v>532</v>
      </c>
      <c r="C21">
        <v>1275</v>
      </c>
      <c r="D21">
        <v>0.37309474300920398</v>
      </c>
      <c r="E21">
        <f t="shared" si="4"/>
        <v>0.62690525699079602</v>
      </c>
      <c r="F21">
        <f t="shared" si="0"/>
        <v>799.30420266326496</v>
      </c>
      <c r="G21">
        <f t="shared" si="1"/>
        <v>39.960814285400559</v>
      </c>
      <c r="H21">
        <f t="shared" si="5"/>
        <v>60.039185714599441</v>
      </c>
      <c r="I21">
        <f>SUM(H21:H$49)/SUM($H$7:$H$50)*100</f>
        <v>79.318545094135999</v>
      </c>
      <c r="J21">
        <f t="shared" si="2"/>
        <v>509.50038213885711</v>
      </c>
      <c r="K21">
        <f t="shared" si="3"/>
        <v>765.49961786114295</v>
      </c>
      <c r="L21">
        <f>SUM(K21:K$49)/SUM($K$7:$K$49)*100</f>
        <v>83.195652664839059</v>
      </c>
    </row>
    <row r="22" spans="1:12" x14ac:dyDescent="0.25">
      <c r="A22" s="4">
        <v>1600</v>
      </c>
      <c r="B22">
        <v>804</v>
      </c>
      <c r="C22">
        <v>1495</v>
      </c>
      <c r="D22">
        <v>0.36106848944011999</v>
      </c>
      <c r="E22">
        <f t="shared" si="4"/>
        <v>0.63893151055988007</v>
      </c>
      <c r="F22">
        <f t="shared" si="0"/>
        <v>955.20260828702067</v>
      </c>
      <c r="G22">
        <f t="shared" si="1"/>
        <v>45.702524326227255</v>
      </c>
      <c r="H22">
        <f t="shared" si="5"/>
        <v>54.297475673772745</v>
      </c>
      <c r="I22">
        <f>SUM(H22:H$49)/SUM($H$7:$H$50)*100</f>
        <v>75.887116867552862</v>
      </c>
      <c r="J22">
        <f t="shared" si="2"/>
        <v>683.25273867709745</v>
      </c>
      <c r="K22">
        <f t="shared" si="3"/>
        <v>811.74726132290255</v>
      </c>
      <c r="L22">
        <f>SUM(K22:K$49)/SUM($K$7:$K$49)*100</f>
        <v>79.230780744717876</v>
      </c>
    </row>
    <row r="23" spans="1:12" x14ac:dyDescent="0.25">
      <c r="A23" s="4">
        <v>1700</v>
      </c>
      <c r="B23">
        <v>1184</v>
      </c>
      <c r="C23">
        <v>1683</v>
      </c>
      <c r="D23">
        <v>0.352085475860761</v>
      </c>
      <c r="E23">
        <f t="shared" si="4"/>
        <v>0.647914524139239</v>
      </c>
      <c r="F23">
        <f t="shared" si="0"/>
        <v>1090.4401441263392</v>
      </c>
      <c r="G23">
        <f t="shared" si="1"/>
        <v>52.056766719389735</v>
      </c>
      <c r="H23">
        <f t="shared" si="5"/>
        <v>47.943233280610265</v>
      </c>
      <c r="I23">
        <f>SUM(H23:H$49)/SUM($H$7:$H$50)*100</f>
        <v>72.783845421719604</v>
      </c>
      <c r="J23">
        <f t="shared" si="2"/>
        <v>876.11538388732924</v>
      </c>
      <c r="K23">
        <f t="shared" si="3"/>
        <v>806.88461611267076</v>
      </c>
      <c r="L23">
        <f>SUM(K23:K$49)/SUM($K$7:$K$49)*100</f>
        <v>75.026371170161738</v>
      </c>
    </row>
    <row r="24" spans="1:12" x14ac:dyDescent="0.25">
      <c r="A24" s="4">
        <v>1800</v>
      </c>
      <c r="B24">
        <v>1117</v>
      </c>
      <c r="C24">
        <v>1469</v>
      </c>
      <c r="D24">
        <v>0.39682545192482399</v>
      </c>
      <c r="E24">
        <f t="shared" si="4"/>
        <v>0.60317454807517601</v>
      </c>
      <c r="F24">
        <f t="shared" si="0"/>
        <v>886.06341112243354</v>
      </c>
      <c r="G24">
        <f t="shared" si="1"/>
        <v>55.764585074921804</v>
      </c>
      <c r="H24">
        <f t="shared" si="5"/>
        <v>44.235414925078196</v>
      </c>
      <c r="I24">
        <f>SUM(H24:H$49)/SUM($H$7:$H$50)*100</f>
        <v>70.043738906371871</v>
      </c>
      <c r="J24">
        <f t="shared" si="2"/>
        <v>819.18175475060127</v>
      </c>
      <c r="K24">
        <f t="shared" si="3"/>
        <v>649.81824524939873</v>
      </c>
      <c r="L24">
        <f>SUM(K24:K$49)/SUM($K$7:$K$49)*100</f>
        <v>70.847147454620725</v>
      </c>
    </row>
    <row r="25" spans="1:12" x14ac:dyDescent="0.25">
      <c r="A25" s="4">
        <v>1900</v>
      </c>
      <c r="B25">
        <v>2134</v>
      </c>
      <c r="C25">
        <v>1386</v>
      </c>
      <c r="D25">
        <v>0.41225953399144499</v>
      </c>
      <c r="E25">
        <f t="shared" si="4"/>
        <v>0.58774046600855501</v>
      </c>
      <c r="F25">
        <f t="shared" si="0"/>
        <v>814.60828588785728</v>
      </c>
      <c r="G25">
        <f t="shared" si="1"/>
        <v>72.373126339412366</v>
      </c>
      <c r="H25">
        <f t="shared" si="5"/>
        <v>27.626873660587634</v>
      </c>
      <c r="I25">
        <f>SUM(H25:H$49)/SUM($H$7:$H$50)*100</f>
        <v>67.515545867410964</v>
      </c>
      <c r="J25">
        <f t="shared" si="2"/>
        <v>1003.0915310642554</v>
      </c>
      <c r="K25">
        <f t="shared" si="3"/>
        <v>382.90846893574462</v>
      </c>
      <c r="L25">
        <f>SUM(K25:K$49)/SUM($K$7:$K$49)*100</f>
        <v>67.481442164041326</v>
      </c>
    </row>
    <row r="26" spans="1:12" x14ac:dyDescent="0.25">
      <c r="A26" s="4">
        <v>2000</v>
      </c>
      <c r="B26">
        <v>1184</v>
      </c>
      <c r="C26">
        <v>1316</v>
      </c>
      <c r="D26">
        <v>0.32766525236328697</v>
      </c>
      <c r="E26">
        <f t="shared" si="4"/>
        <v>0.67233474763671297</v>
      </c>
      <c r="F26">
        <f t="shared" si="0"/>
        <v>884.79252788991425</v>
      </c>
      <c r="G26">
        <f t="shared" si="1"/>
        <v>57.231451875342607</v>
      </c>
      <c r="H26">
        <f t="shared" si="5"/>
        <v>42.768548124657393</v>
      </c>
      <c r="I26">
        <f>SUM(H26:H$49)/SUM($H$7:$H$50)*100</f>
        <v>65.936583178912414</v>
      </c>
      <c r="J26">
        <f t="shared" si="2"/>
        <v>753.16590667950879</v>
      </c>
      <c r="K26">
        <f t="shared" si="3"/>
        <v>562.83409332049121</v>
      </c>
      <c r="L26">
        <f>SUM(K26:K$49)/SUM($K$7:$K$49)*100</f>
        <v>65.498184431396297</v>
      </c>
    </row>
    <row r="27" spans="1:12" x14ac:dyDescent="0.25">
      <c r="A27" s="4">
        <v>2100</v>
      </c>
      <c r="B27">
        <v>1374</v>
      </c>
      <c r="C27">
        <v>1270</v>
      </c>
      <c r="D27">
        <v>0.32509489401630498</v>
      </c>
      <c r="E27">
        <f t="shared" si="4"/>
        <v>0.67490510598369502</v>
      </c>
      <c r="F27">
        <f t="shared" si="0"/>
        <v>857.12948459929271</v>
      </c>
      <c r="G27">
        <f t="shared" si="1"/>
        <v>61.583158193383312</v>
      </c>
      <c r="H27">
        <f t="shared" si="5"/>
        <v>38.416841806616688</v>
      </c>
      <c r="I27">
        <f>SUM(H27:H$49)/SUM($H$7:$H$50)*100</f>
        <v>63.492226189419739</v>
      </c>
      <c r="J27">
        <f t="shared" si="2"/>
        <v>782.10610905596809</v>
      </c>
      <c r="K27">
        <f t="shared" si="3"/>
        <v>487.89389094403191</v>
      </c>
      <c r="L27">
        <f>SUM(K27:K$49)/SUM($K$7:$K$49)*100</f>
        <v>62.583009766086306</v>
      </c>
    </row>
    <row r="28" spans="1:12" x14ac:dyDescent="0.25">
      <c r="A28" s="4">
        <v>2200</v>
      </c>
      <c r="B28">
        <v>986</v>
      </c>
      <c r="C28">
        <v>1193</v>
      </c>
      <c r="D28">
        <v>0.31172481590492201</v>
      </c>
      <c r="E28">
        <f t="shared" si="4"/>
        <v>0.68827518409507804</v>
      </c>
      <c r="F28">
        <f t="shared" si="0"/>
        <v>821.11229462542815</v>
      </c>
      <c r="G28">
        <f t="shared" si="1"/>
        <v>54.562187581396238</v>
      </c>
      <c r="H28">
        <f t="shared" si="5"/>
        <v>45.437812418603762</v>
      </c>
      <c r="I28">
        <f>SUM(H28:H$49)/SUM($H$7:$H$50)*100</f>
        <v>61.296582897752828</v>
      </c>
      <c r="J28">
        <f t="shared" si="2"/>
        <v>650.92689784605716</v>
      </c>
      <c r="K28">
        <f t="shared" si="3"/>
        <v>542.07310215394284</v>
      </c>
      <c r="L28">
        <f>SUM(K28:K$49)/SUM($K$7:$K$49)*100</f>
        <v>60.055984614058659</v>
      </c>
    </row>
    <row r="29" spans="1:12" x14ac:dyDescent="0.25">
      <c r="A29" s="4">
        <v>2300</v>
      </c>
      <c r="B29">
        <v>547</v>
      </c>
      <c r="C29">
        <v>1199</v>
      </c>
      <c r="D29">
        <v>0.36081555132077903</v>
      </c>
      <c r="E29">
        <f t="shared" si="4"/>
        <v>0.63918444867922097</v>
      </c>
      <c r="F29">
        <f t="shared" si="0"/>
        <v>766.382153966386</v>
      </c>
      <c r="G29">
        <f t="shared" si="1"/>
        <v>41.648198001478228</v>
      </c>
      <c r="H29">
        <f t="shared" si="5"/>
        <v>58.351801998521772</v>
      </c>
      <c r="I29">
        <f>SUM(H29:H$49)/SUM($H$7:$H$50)*100</f>
        <v>58.699669061703354</v>
      </c>
      <c r="J29">
        <f t="shared" si="2"/>
        <v>499.36189403772391</v>
      </c>
      <c r="K29">
        <f t="shared" si="3"/>
        <v>699.63810596227609</v>
      </c>
      <c r="L29">
        <f>SUM(K29:K$49)/SUM($K$7:$K$49)*100</f>
        <v>57.248340597999849</v>
      </c>
    </row>
    <row r="30" spans="1:12" x14ac:dyDescent="0.25">
      <c r="A30" s="4">
        <v>2400</v>
      </c>
      <c r="B30">
        <v>699</v>
      </c>
      <c r="C30">
        <v>1350</v>
      </c>
      <c r="D30">
        <v>0.51714308138157905</v>
      </c>
      <c r="E30">
        <f t="shared" si="4"/>
        <v>0.48285691861842095</v>
      </c>
      <c r="F30">
        <f t="shared" si="0"/>
        <v>651.85684013486832</v>
      </c>
      <c r="G30">
        <f t="shared" si="1"/>
        <v>51.744935453723762</v>
      </c>
      <c r="H30">
        <f t="shared" si="5"/>
        <v>48.255064546276238</v>
      </c>
      <c r="I30">
        <f>SUM(H30:H$49)/SUM($H$7:$H$50)*100</f>
        <v>55.364680119622648</v>
      </c>
      <c r="J30">
        <f t="shared" si="2"/>
        <v>698.55662862527083</v>
      </c>
      <c r="K30">
        <f t="shared" si="3"/>
        <v>651.44337137472917</v>
      </c>
      <c r="L30">
        <f>SUM(K30:K$49)/SUM($K$7:$K$49)*100</f>
        <v>53.624595509364447</v>
      </c>
    </row>
    <row r="31" spans="1:12" x14ac:dyDescent="0.25">
      <c r="A31" s="4">
        <v>2500</v>
      </c>
      <c r="B31">
        <v>1746</v>
      </c>
      <c r="C31">
        <v>1515</v>
      </c>
      <c r="D31">
        <v>0.41913161409279598</v>
      </c>
      <c r="E31">
        <f t="shared" si="4"/>
        <v>0.58086838590720402</v>
      </c>
      <c r="F31">
        <f t="shared" si="0"/>
        <v>880.01560464941406</v>
      </c>
      <c r="G31">
        <f t="shared" si="1"/>
        <v>66.488561488693037</v>
      </c>
      <c r="H31">
        <f t="shared" si="5"/>
        <v>33.511438511306963</v>
      </c>
      <c r="I31">
        <f>SUM(H31:H$49)/SUM($H$7:$H$50)*100</f>
        <v>52.606751467045655</v>
      </c>
      <c r="J31">
        <f t="shared" si="2"/>
        <v>1007.3017065536994</v>
      </c>
      <c r="K31">
        <f t="shared" si="3"/>
        <v>507.69829344630057</v>
      </c>
      <c r="L31">
        <f>SUM(K31:K$49)/SUM($K$7:$K$49)*100</f>
        <v>50.250472948820914</v>
      </c>
    </row>
    <row r="32" spans="1:12" x14ac:dyDescent="0.25">
      <c r="A32" s="4">
        <v>2600</v>
      </c>
      <c r="B32">
        <v>1676</v>
      </c>
      <c r="C32">
        <v>1645</v>
      </c>
      <c r="D32">
        <v>0.38013146288502597</v>
      </c>
      <c r="E32">
        <f t="shared" si="4"/>
        <v>0.61986853711497403</v>
      </c>
      <c r="F32">
        <f t="shared" si="0"/>
        <v>1019.6837435541323</v>
      </c>
      <c r="G32">
        <f t="shared" si="1"/>
        <v>62.173465415133336</v>
      </c>
      <c r="H32">
        <f t="shared" si="5"/>
        <v>37.826534584866664</v>
      </c>
      <c r="I32">
        <f>SUM(H32:H$49)/SUM($H$7:$H$50)*100</f>
        <v>50.691467396276813</v>
      </c>
      <c r="J32">
        <f t="shared" si="2"/>
        <v>1022.7535060789434</v>
      </c>
      <c r="K32">
        <f t="shared" si="3"/>
        <v>622.24649392105664</v>
      </c>
      <c r="L32">
        <f>SUM(K32:K$49)/SUM($K$7:$K$49)*100</f>
        <v>47.620871756852949</v>
      </c>
    </row>
    <row r="33" spans="1:12" x14ac:dyDescent="0.25">
      <c r="A33" s="4">
        <v>2700</v>
      </c>
      <c r="B33">
        <v>1439</v>
      </c>
      <c r="C33">
        <v>1890</v>
      </c>
      <c r="D33">
        <v>0.34982946268551401</v>
      </c>
      <c r="E33">
        <f t="shared" si="4"/>
        <v>0.65017053731448593</v>
      </c>
      <c r="F33">
        <f t="shared" si="0"/>
        <v>1228.8223155243784</v>
      </c>
      <c r="G33">
        <f t="shared" si="1"/>
        <v>53.939124492148004</v>
      </c>
      <c r="H33">
        <f t="shared" si="5"/>
        <v>46.060875507851996</v>
      </c>
      <c r="I33">
        <f>SUM(H33:H$49)/SUM($H$7:$H$50)*100</f>
        <v>48.529562018256797</v>
      </c>
      <c r="J33">
        <f t="shared" si="2"/>
        <v>1019.4494529015973</v>
      </c>
      <c r="K33">
        <f t="shared" si="3"/>
        <v>870.55054709840272</v>
      </c>
      <c r="L33">
        <f>SUM(K33:K$49)/SUM($K$7:$K$49)*100</f>
        <v>44.397973151057734</v>
      </c>
    </row>
    <row r="34" spans="1:12" x14ac:dyDescent="0.25">
      <c r="A34" s="4">
        <v>2800</v>
      </c>
      <c r="B34">
        <v>1270</v>
      </c>
      <c r="C34">
        <v>2009</v>
      </c>
      <c r="D34">
        <v>0.30295609321678502</v>
      </c>
      <c r="E34">
        <f t="shared" si="4"/>
        <v>0.69704390678321504</v>
      </c>
      <c r="F34">
        <f t="shared" si="0"/>
        <v>1400.3612087274789</v>
      </c>
      <c r="G34">
        <f t="shared" si="1"/>
        <v>47.559109076678055</v>
      </c>
      <c r="H34">
        <f t="shared" si="5"/>
        <v>52.440890923321945</v>
      </c>
      <c r="I34">
        <f>SUM(H34:H$49)/SUM($H$7:$H$50)*100</f>
        <v>45.897038167748569</v>
      </c>
      <c r="J34">
        <f t="shared" si="2"/>
        <v>955.46250135046216</v>
      </c>
      <c r="K34">
        <f t="shared" si="3"/>
        <v>1053.5374986495378</v>
      </c>
      <c r="L34">
        <f>SUM(K34:K$49)/SUM($K$7:$K$49)*100</f>
        <v>39.888994519715446</v>
      </c>
    </row>
    <row r="35" spans="1:12" x14ac:dyDescent="0.25">
      <c r="A35" s="4">
        <v>2900</v>
      </c>
      <c r="B35">
        <v>633</v>
      </c>
      <c r="C35">
        <v>1565</v>
      </c>
      <c r="D35">
        <v>0.315793570773793</v>
      </c>
      <c r="E35">
        <f t="shared" si="4"/>
        <v>0.684206429226207</v>
      </c>
      <c r="F35">
        <f t="shared" si="0"/>
        <v>1070.7830617390139</v>
      </c>
      <c r="G35">
        <f t="shared" si="1"/>
        <v>37.152617267711932</v>
      </c>
      <c r="H35">
        <f t="shared" si="5"/>
        <v>62.847382732288068</v>
      </c>
      <c r="I35">
        <f>SUM(H35:H$49)/SUM($H$7:$H$50)*100</f>
        <v>42.899876377499652</v>
      </c>
      <c r="J35">
        <f t="shared" si="2"/>
        <v>581.43846023969172</v>
      </c>
      <c r="K35">
        <f t="shared" si="3"/>
        <v>983.56153976030828</v>
      </c>
      <c r="L35">
        <f>SUM(K35:K$49)/SUM($K$7:$K$49)*100</f>
        <v>34.432242945022992</v>
      </c>
    </row>
    <row r="36" spans="1:12" x14ac:dyDescent="0.25">
      <c r="A36" s="4">
        <v>3000</v>
      </c>
      <c r="B36">
        <v>416</v>
      </c>
      <c r="C36">
        <v>1274</v>
      </c>
      <c r="D36">
        <v>0.30601474788077998</v>
      </c>
      <c r="E36">
        <f t="shared" si="4"/>
        <v>0.69398525211922002</v>
      </c>
      <c r="F36">
        <f t="shared" si="0"/>
        <v>884.13721119988634</v>
      </c>
      <c r="G36">
        <f t="shared" si="1"/>
        <v>31.996622849989574</v>
      </c>
      <c r="H36">
        <f t="shared" si="5"/>
        <v>68.003377150010422</v>
      </c>
      <c r="I36">
        <f>SUM(H36:H$49)/SUM($H$7:$H$50)*100</f>
        <v>39.30795086239381</v>
      </c>
      <c r="J36">
        <f t="shared" si="2"/>
        <v>407.6369751088672</v>
      </c>
      <c r="K36">
        <f t="shared" si="3"/>
        <v>866.3630248911328</v>
      </c>
      <c r="L36">
        <f>SUM(K36:K$49)/SUM($K$7:$K$49)*100</f>
        <v>29.337928800748436</v>
      </c>
    </row>
    <row r="37" spans="1:12" x14ac:dyDescent="0.25">
      <c r="A37" s="4">
        <v>3100</v>
      </c>
      <c r="B37">
        <v>280</v>
      </c>
      <c r="C37">
        <v>1233</v>
      </c>
      <c r="D37">
        <v>0.345397804716573</v>
      </c>
      <c r="E37">
        <f t="shared" si="4"/>
        <v>0.654602195283427</v>
      </c>
      <c r="F37">
        <f t="shared" si="0"/>
        <v>807.12450678446544</v>
      </c>
      <c r="G37">
        <f t="shared" si="1"/>
        <v>25.756019503984295</v>
      </c>
      <c r="H37">
        <f t="shared" si="5"/>
        <v>74.243980496015709</v>
      </c>
      <c r="I37">
        <f>SUM(H37:H$49)/SUM($H$7:$H$50)*100</f>
        <v>35.421344055886379</v>
      </c>
      <c r="J37">
        <f t="shared" si="2"/>
        <v>317.57172048412639</v>
      </c>
      <c r="K37">
        <f t="shared" si="3"/>
        <v>915.42827951587356</v>
      </c>
      <c r="L37">
        <f>SUM(K37:K$49)/SUM($K$7:$K$49)*100</f>
        <v>24.850639258240538</v>
      </c>
    </row>
    <row r="38" spans="1:12" x14ac:dyDescent="0.25">
      <c r="A38" s="4">
        <v>3200</v>
      </c>
      <c r="B38">
        <v>364</v>
      </c>
      <c r="C38">
        <v>1160</v>
      </c>
      <c r="D38">
        <v>0.21245502440044001</v>
      </c>
      <c r="E38">
        <f t="shared" si="4"/>
        <v>0.78754497559956005</v>
      </c>
      <c r="F38">
        <f t="shared" si="0"/>
        <v>913.55217169548962</v>
      </c>
      <c r="G38">
        <f t="shared" si="1"/>
        <v>28.491987103502893</v>
      </c>
      <c r="H38">
        <f t="shared" si="5"/>
        <v>71.508012896497107</v>
      </c>
      <c r="I38">
        <f>SUM(H38:H$49)/SUM($H$7:$H$50)*100</f>
        <v>31.178067147719251</v>
      </c>
      <c r="J38">
        <f t="shared" si="2"/>
        <v>330.50705040063355</v>
      </c>
      <c r="K38">
        <f t="shared" si="3"/>
        <v>829.49294959936651</v>
      </c>
      <c r="L38">
        <f>SUM(K38:K$49)/SUM($K$7:$K$49)*100</f>
        <v>20.109218367034149</v>
      </c>
    </row>
    <row r="39" spans="1:12" x14ac:dyDescent="0.25">
      <c r="A39" s="4">
        <v>3300</v>
      </c>
      <c r="B39">
        <v>566</v>
      </c>
      <c r="C39">
        <v>972</v>
      </c>
      <c r="D39">
        <v>0.35094138250831403</v>
      </c>
      <c r="E39">
        <f t="shared" si="4"/>
        <v>0.64905861749168592</v>
      </c>
      <c r="F39">
        <f t="shared" si="0"/>
        <v>630.88497620191868</v>
      </c>
      <c r="G39">
        <f t="shared" si="1"/>
        <v>47.289423065204709</v>
      </c>
      <c r="H39">
        <f t="shared" si="5"/>
        <v>52.710576934795291</v>
      </c>
      <c r="I39">
        <f>SUM(H39:H$49)/SUM($H$7:$H$50)*100</f>
        <v>27.091159389737353</v>
      </c>
      <c r="J39">
        <f t="shared" si="2"/>
        <v>459.65319219378978</v>
      </c>
      <c r="K39">
        <f t="shared" si="3"/>
        <v>512.34680780621022</v>
      </c>
      <c r="L39">
        <f>SUM(K39:K$49)/SUM($K$7:$K$49)*100</f>
        <v>15.812895773178075</v>
      </c>
    </row>
    <row r="40" spans="1:12" x14ac:dyDescent="0.25">
      <c r="A40" s="4">
        <v>3400</v>
      </c>
      <c r="B40">
        <v>464</v>
      </c>
      <c r="C40">
        <v>752</v>
      </c>
      <c r="D40">
        <v>0.43945280086539701</v>
      </c>
      <c r="E40">
        <f t="shared" si="4"/>
        <v>0.56054719913460294</v>
      </c>
      <c r="F40">
        <f t="shared" si="0"/>
        <v>421.5314937492214</v>
      </c>
      <c r="G40">
        <f t="shared" si="1"/>
        <v>52.397910551491087</v>
      </c>
      <c r="H40">
        <f t="shared" si="5"/>
        <v>47.602089448508913</v>
      </c>
      <c r="I40">
        <f>SUM(H40:H$49)/SUM($H$7:$H$50)*100</f>
        <v>24.078584196040847</v>
      </c>
      <c r="J40">
        <f t="shared" si="2"/>
        <v>394.03228734721301</v>
      </c>
      <c r="K40">
        <f t="shared" si="3"/>
        <v>357.96771265278699</v>
      </c>
      <c r="L40">
        <f>SUM(K40:K$49)/SUM($K$7:$K$49)*100</f>
        <v>13.159217803605205</v>
      </c>
    </row>
    <row r="41" spans="1:12" x14ac:dyDescent="0.25">
      <c r="A41" s="4">
        <v>3500</v>
      </c>
      <c r="B41">
        <v>495</v>
      </c>
      <c r="C41">
        <v>760</v>
      </c>
      <c r="D41">
        <v>0.40225553401296499</v>
      </c>
      <c r="E41">
        <f t="shared" si="4"/>
        <v>0.59774446598703501</v>
      </c>
      <c r="F41">
        <f t="shared" si="0"/>
        <v>454.28579415014661</v>
      </c>
      <c r="G41">
        <f t="shared" si="1"/>
        <v>52.144465138989204</v>
      </c>
      <c r="H41">
        <f t="shared" si="5"/>
        <v>47.855534861010796</v>
      </c>
      <c r="I41">
        <f>SUM(H41:H$49)/SUM($H$7:$H$50)*100</f>
        <v>21.357975123252736</v>
      </c>
      <c r="J41">
        <f t="shared" si="2"/>
        <v>396.29793505631795</v>
      </c>
      <c r="K41">
        <f t="shared" si="3"/>
        <v>363.70206494368205</v>
      </c>
      <c r="L41">
        <f>SUM(K41:K$49)/SUM($K$7:$K$49)*100</f>
        <v>11.305139631531587</v>
      </c>
    </row>
    <row r="42" spans="1:12" x14ac:dyDescent="0.25">
      <c r="A42" s="4">
        <v>3600</v>
      </c>
      <c r="B42">
        <v>301</v>
      </c>
      <c r="C42">
        <v>653</v>
      </c>
      <c r="D42">
        <v>0.30181356351500699</v>
      </c>
      <c r="E42">
        <f t="shared" si="4"/>
        <v>0.69818643648499301</v>
      </c>
      <c r="F42">
        <f t="shared" si="0"/>
        <v>455.91574302470042</v>
      </c>
      <c r="G42">
        <f t="shared" si="1"/>
        <v>39.766645465343089</v>
      </c>
      <c r="H42">
        <f t="shared" si="5"/>
        <v>60.233354534656911</v>
      </c>
      <c r="I42">
        <f>SUM(H42:H$49)/SUM($H$7:$H$50)*100</f>
        <v>18.622880848308629</v>
      </c>
      <c r="J42">
        <f t="shared" si="2"/>
        <v>259.67619488869036</v>
      </c>
      <c r="K42">
        <f t="shared" si="3"/>
        <v>393.32380511130964</v>
      </c>
      <c r="L42">
        <f>SUM(K42:K$49)/SUM($K$7:$K$49)*100</f>
        <v>9.4213606315963201</v>
      </c>
    </row>
    <row r="43" spans="1:12" x14ac:dyDescent="0.25">
      <c r="A43" s="4">
        <v>3700</v>
      </c>
      <c r="B43">
        <v>277</v>
      </c>
      <c r="C43">
        <v>590</v>
      </c>
      <c r="D43">
        <v>0.26664827561949001</v>
      </c>
      <c r="E43">
        <f t="shared" si="4"/>
        <v>0.73335172438050999</v>
      </c>
      <c r="F43">
        <f t="shared" si="0"/>
        <v>432.6775173845009</v>
      </c>
      <c r="G43">
        <f t="shared" si="1"/>
        <v>39.031812790248267</v>
      </c>
      <c r="H43">
        <f t="shared" si="5"/>
        <v>60.968187209751733</v>
      </c>
      <c r="I43">
        <f>SUM(H43:H$49)/SUM($H$7:$H$50)*100</f>
        <v>15.180355263193087</v>
      </c>
      <c r="J43">
        <f t="shared" si="2"/>
        <v>230.28769546246477</v>
      </c>
      <c r="K43">
        <f t="shared" si="3"/>
        <v>359.71230453753526</v>
      </c>
      <c r="L43">
        <f>SUM(K43:K$49)/SUM($K$7:$K$49)*100</f>
        <v>7.3841571189958373</v>
      </c>
    </row>
    <row r="44" spans="1:12" x14ac:dyDescent="0.25">
      <c r="A44" s="4">
        <v>3800</v>
      </c>
      <c r="B44">
        <v>246</v>
      </c>
      <c r="C44">
        <v>537</v>
      </c>
      <c r="D44">
        <v>0.222035124229648</v>
      </c>
      <c r="E44">
        <f t="shared" si="4"/>
        <v>0.777964875770352</v>
      </c>
      <c r="F44">
        <f t="shared" si="0"/>
        <v>417.76713828867901</v>
      </c>
      <c r="G44">
        <f t="shared" si="1"/>
        <v>37.061189958007851</v>
      </c>
      <c r="H44">
        <f t="shared" si="5"/>
        <v>62.938810041992149</v>
      </c>
      <c r="I44">
        <f>SUM(H44:H$49)/SUM($H$7:$H$50)*100</f>
        <v>11.695831680384462</v>
      </c>
      <c r="J44">
        <f t="shared" si="2"/>
        <v>199.01859007450216</v>
      </c>
      <c r="K44">
        <f t="shared" si="3"/>
        <v>337.98140992549781</v>
      </c>
      <c r="L44">
        <f>SUM(K44:K$49)/SUM($K$7:$K$49)*100</f>
        <v>5.5210429092619577</v>
      </c>
    </row>
    <row r="45" spans="1:12" x14ac:dyDescent="0.25">
      <c r="A45" s="4">
        <v>3900</v>
      </c>
      <c r="B45">
        <v>255</v>
      </c>
      <c r="C45">
        <v>424</v>
      </c>
      <c r="D45">
        <v>0.29375279555897998</v>
      </c>
      <c r="E45">
        <f t="shared" si="4"/>
        <v>0.70624720444101996</v>
      </c>
      <c r="F45">
        <f t="shared" si="0"/>
        <v>299.44881468299246</v>
      </c>
      <c r="G45">
        <f t="shared" si="1"/>
        <v>45.991621453063601</v>
      </c>
      <c r="H45">
        <f t="shared" si="5"/>
        <v>54.008378546936399</v>
      </c>
      <c r="I45">
        <f>SUM(H45:H$49)/SUM($H$7:$H$50)*100</f>
        <v>8.0986808070818803</v>
      </c>
      <c r="J45">
        <f t="shared" si="2"/>
        <v>195.00447496098968</v>
      </c>
      <c r="K45">
        <f t="shared" si="3"/>
        <v>228.99552503901032</v>
      </c>
      <c r="L45">
        <f>SUM(K45:K$49)/SUM($K$7:$K$49)*100</f>
        <v>3.7704829214192865</v>
      </c>
    </row>
    <row r="46" spans="1:12" x14ac:dyDescent="0.25">
      <c r="A46" s="4">
        <v>4000</v>
      </c>
      <c r="B46">
        <v>68</v>
      </c>
      <c r="C46">
        <v>569</v>
      </c>
      <c r="D46">
        <v>0.148449438405789</v>
      </c>
      <c r="E46">
        <f t="shared" si="4"/>
        <v>0.85155056159421094</v>
      </c>
      <c r="F46">
        <f t="shared" si="0"/>
        <v>484.53226954710601</v>
      </c>
      <c r="G46">
        <f t="shared" si="1"/>
        <v>12.306973501427807</v>
      </c>
      <c r="H46">
        <f t="shared" si="5"/>
        <v>87.693026498572195</v>
      </c>
      <c r="I46">
        <f>SUM(H46:H$49)/SUM($H$7:$H$50)*100</f>
        <v>5.0119321709677012</v>
      </c>
      <c r="J46">
        <f t="shared" si="2"/>
        <v>70.026679223124219</v>
      </c>
      <c r="K46">
        <f t="shared" si="3"/>
        <v>498.97332077687577</v>
      </c>
      <c r="L46">
        <f>SUM(K46:K$49)/SUM($K$7:$K$49)*100</f>
        <v>2.5844105761483416</v>
      </c>
    </row>
    <row r="47" spans="1:12" x14ac:dyDescent="0.25">
      <c r="A47" s="4">
        <v>4100</v>
      </c>
      <c r="B47">
        <v>137</v>
      </c>
      <c r="C47">
        <v>507</v>
      </c>
      <c r="E47" t="s">
        <v>28</v>
      </c>
      <c r="F47" t="s">
        <v>28</v>
      </c>
      <c r="G47" t="s">
        <v>28</v>
      </c>
      <c r="H47" t="s">
        <v>28</v>
      </c>
      <c r="I47">
        <f>SUM(H47:H$49)/SUM($H$7:$H$50)*100</f>
        <v>0</v>
      </c>
      <c r="J47" t="s">
        <v>28</v>
      </c>
      <c r="K47" t="s">
        <v>28</v>
      </c>
      <c r="L47">
        <f>SUM(K47:K$49)/SUM($K$7:$K$49)*100</f>
        <v>0</v>
      </c>
    </row>
    <row r="48" spans="1:12" x14ac:dyDescent="0.25">
      <c r="A48" s="4">
        <v>4200</v>
      </c>
      <c r="B48">
        <v>98</v>
      </c>
      <c r="C48">
        <v>398</v>
      </c>
      <c r="E48" t="s">
        <v>28</v>
      </c>
      <c r="F48" t="s">
        <v>28</v>
      </c>
      <c r="G48" t="s">
        <v>28</v>
      </c>
      <c r="H48" t="s">
        <v>28</v>
      </c>
      <c r="I48">
        <f>SUM(H48:H$49)/SUM($H$7:$H$50)*100</f>
        <v>0</v>
      </c>
      <c r="J48" t="s">
        <v>28</v>
      </c>
      <c r="K48" t="s">
        <v>28</v>
      </c>
      <c r="L48">
        <f>SUM(K48:K$49)/SUM($K$7:$K$49)*100</f>
        <v>0</v>
      </c>
    </row>
    <row r="49" spans="1:12" x14ac:dyDescent="0.25">
      <c r="A49" s="4">
        <v>4300</v>
      </c>
      <c r="B49">
        <v>47</v>
      </c>
      <c r="C49">
        <v>211</v>
      </c>
      <c r="E49" t="s">
        <v>28</v>
      </c>
      <c r="F49" t="s">
        <v>28</v>
      </c>
      <c r="G49" t="s">
        <v>28</v>
      </c>
      <c r="H49" t="s">
        <v>28</v>
      </c>
      <c r="I49">
        <f>SUM(H49:H$49)/SUM($H$7:$H$50)*100</f>
        <v>0</v>
      </c>
      <c r="J49" t="s">
        <v>28</v>
      </c>
      <c r="K49" t="s">
        <v>28</v>
      </c>
      <c r="L49">
        <f>SUM(K49:K$49)/SUM($K$7:$K$49)*100</f>
        <v>0</v>
      </c>
    </row>
    <row r="50" spans="1:12" x14ac:dyDescent="0.25">
      <c r="A50" s="7"/>
      <c r="B50" s="8"/>
      <c r="C50" s="8"/>
    </row>
    <row r="52" spans="1:12" x14ac:dyDescent="0.25">
      <c r="B52" s="13" t="s">
        <v>65</v>
      </c>
    </row>
    <row r="53" spans="1:12" x14ac:dyDescent="0.25">
      <c r="B53" s="12" t="s">
        <v>62</v>
      </c>
    </row>
    <row r="54" spans="1:12" x14ac:dyDescent="0.25">
      <c r="B54" s="12" t="s">
        <v>63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55"/>
  <sheetViews>
    <sheetView tabSelected="1" topLeftCell="A10" zoomScale="75" workbookViewId="0">
      <selection activeCell="A53" sqref="A53"/>
    </sheetView>
  </sheetViews>
  <sheetFormatPr defaultColWidth="11" defaultRowHeight="15.75" x14ac:dyDescent="0.25"/>
  <cols>
    <col min="1" max="1" width="7.5" bestFit="1" customWidth="1"/>
    <col min="2" max="2" width="21.625" bestFit="1" customWidth="1"/>
    <col min="3" max="3" width="26.375" bestFit="1" customWidth="1"/>
    <col min="4" max="4" width="18.625" bestFit="1" customWidth="1"/>
    <col min="5" max="5" width="17.375" bestFit="1" customWidth="1"/>
    <col min="6" max="6" width="28.125" bestFit="1" customWidth="1"/>
    <col min="7" max="7" width="21" bestFit="1" customWidth="1"/>
    <col min="8" max="8" width="23" bestFit="1" customWidth="1"/>
    <col min="9" max="9" width="19.5" bestFit="1" customWidth="1"/>
    <col min="10" max="10" width="32.125" bestFit="1" customWidth="1"/>
    <col min="11" max="11" width="30.375" bestFit="1" customWidth="1"/>
    <col min="12" max="12" width="30.875" bestFit="1" customWidth="1"/>
  </cols>
  <sheetData>
    <row r="6" spans="1:12" s="8" customFormat="1" x14ac:dyDescent="0.25">
      <c r="A6" s="10" t="s">
        <v>40</v>
      </c>
      <c r="B6" s="11" t="s">
        <v>44</v>
      </c>
      <c r="C6" s="11" t="s">
        <v>43</v>
      </c>
      <c r="D6" s="11" t="s">
        <v>33</v>
      </c>
      <c r="E6" s="11" t="s">
        <v>50</v>
      </c>
      <c r="F6" s="11" t="s">
        <v>45</v>
      </c>
      <c r="G6" s="11" t="s">
        <v>39</v>
      </c>
      <c r="H6" s="11" t="s">
        <v>46</v>
      </c>
      <c r="I6" s="11" t="s">
        <v>29</v>
      </c>
      <c r="J6" s="11" t="s">
        <v>47</v>
      </c>
      <c r="K6" s="11" t="s">
        <v>48</v>
      </c>
      <c r="L6" s="11" t="s">
        <v>49</v>
      </c>
    </row>
    <row r="7" spans="1:12" x14ac:dyDescent="0.25">
      <c r="A7" s="4">
        <v>100</v>
      </c>
      <c r="B7">
        <v>1595</v>
      </c>
      <c r="C7">
        <v>30</v>
      </c>
      <c r="D7">
        <v>0.30154964215997798</v>
      </c>
      <c r="E7">
        <f>1-D7</f>
        <v>0.69845035784002207</v>
      </c>
      <c r="F7">
        <f t="shared" ref="F7:F46" si="0">E7*C7</f>
        <v>20.953510735200663</v>
      </c>
      <c r="G7">
        <f t="shared" ref="G7:G46" si="1">100*(B7/(B7+F7))</f>
        <v>98.703334557832207</v>
      </c>
      <c r="H7">
        <f>100-G7</f>
        <v>1.296665442167793</v>
      </c>
      <c r="I7">
        <f>SUM(H7:H$49)/SUM($H$7:$H$50)*100</f>
        <v>100</v>
      </c>
      <c r="J7">
        <f t="shared" ref="J7:J46" si="2">(G7/100)*C7</f>
        <v>29.611000367349664</v>
      </c>
      <c r="K7">
        <f t="shared" ref="K7:K46" si="3">C7-J7</f>
        <v>0.38899963265033577</v>
      </c>
      <c r="L7">
        <f>SUM(K7:K$49)/SUM($K$7:$K$49)*100</f>
        <v>100</v>
      </c>
    </row>
    <row r="8" spans="1:12" x14ac:dyDescent="0.25">
      <c r="A8" s="4">
        <v>200</v>
      </c>
      <c r="B8">
        <v>1794</v>
      </c>
      <c r="C8">
        <v>127</v>
      </c>
      <c r="D8">
        <v>0.30316561842588202</v>
      </c>
      <c r="E8">
        <f t="shared" ref="E8:E38" si="4">1-D8</f>
        <v>0.69683438157411803</v>
      </c>
      <c r="F8">
        <f t="shared" si="0"/>
        <v>88.497966459912988</v>
      </c>
      <c r="G8">
        <f t="shared" si="1"/>
        <v>95.298907725975624</v>
      </c>
      <c r="H8">
        <f t="shared" ref="H8:H46" si="5">100-G8</f>
        <v>4.7010922740243757</v>
      </c>
      <c r="I8">
        <f>SUM(H8:H$49)/SUM($H$7:$H$50)*100</f>
        <v>99.919515754915693</v>
      </c>
      <c r="J8">
        <f t="shared" si="2"/>
        <v>121.02961281198904</v>
      </c>
      <c r="K8">
        <f t="shared" si="3"/>
        <v>5.9703871880109602</v>
      </c>
      <c r="L8">
        <f>SUM(K8:K$49)/SUM($K$7:$K$49)*100</f>
        <v>99.997887318747232</v>
      </c>
    </row>
    <row r="9" spans="1:12" x14ac:dyDescent="0.25">
      <c r="A9" s="4">
        <v>300</v>
      </c>
      <c r="B9">
        <v>2446</v>
      </c>
      <c r="C9">
        <v>339</v>
      </c>
      <c r="D9">
        <v>0.305156961512075</v>
      </c>
      <c r="E9">
        <f t="shared" si="4"/>
        <v>0.69484303848792495</v>
      </c>
      <c r="F9">
        <f t="shared" si="0"/>
        <v>235.55179004740657</v>
      </c>
      <c r="G9">
        <f t="shared" si="1"/>
        <v>91.21584036073223</v>
      </c>
      <c r="H9">
        <f t="shared" si="5"/>
        <v>8.7841596392677701</v>
      </c>
      <c r="I9">
        <f>SUM(H9:H$49)/SUM($H$7:$H$50)*100</f>
        <v>99.627718155903707</v>
      </c>
      <c r="J9">
        <f t="shared" si="2"/>
        <v>309.22169882288222</v>
      </c>
      <c r="K9">
        <f t="shared" si="3"/>
        <v>29.778301177117783</v>
      </c>
      <c r="L9">
        <f>SUM(K9:K$49)/SUM($K$7:$K$49)*100</f>
        <v>99.965461773771821</v>
      </c>
    </row>
    <row r="10" spans="1:12" x14ac:dyDescent="0.25">
      <c r="A10" s="4">
        <v>400</v>
      </c>
      <c r="B10">
        <v>1714</v>
      </c>
      <c r="C10">
        <v>493</v>
      </c>
      <c r="D10">
        <v>0.35017755101103298</v>
      </c>
      <c r="E10">
        <f t="shared" si="4"/>
        <v>0.64982244898896702</v>
      </c>
      <c r="F10">
        <f t="shared" si="0"/>
        <v>320.36246735156072</v>
      </c>
      <c r="G10">
        <f t="shared" si="1"/>
        <v>84.252439155121394</v>
      </c>
      <c r="H10">
        <f t="shared" si="5"/>
        <v>15.747560844878606</v>
      </c>
      <c r="I10">
        <f>SUM(H10:H$49)/SUM($H$7:$H$50)*100</f>
        <v>99.082483869344514</v>
      </c>
      <c r="J10">
        <f t="shared" si="2"/>
        <v>415.36452503474845</v>
      </c>
      <c r="K10">
        <f t="shared" si="3"/>
        <v>77.635474965251547</v>
      </c>
      <c r="L10">
        <f>SUM(K10:K$49)/SUM($K$7:$K$49)*100</f>
        <v>99.803733963882323</v>
      </c>
    </row>
    <row r="11" spans="1:12" x14ac:dyDescent="0.25">
      <c r="A11" s="4">
        <v>500</v>
      </c>
      <c r="B11">
        <v>2587</v>
      </c>
      <c r="C11">
        <v>783</v>
      </c>
      <c r="D11">
        <v>0.378825627582284</v>
      </c>
      <c r="E11">
        <f t="shared" si="4"/>
        <v>0.621174372417716</v>
      </c>
      <c r="F11">
        <f t="shared" si="0"/>
        <v>486.37953360307165</v>
      </c>
      <c r="G11">
        <f t="shared" si="1"/>
        <v>84.174439626307219</v>
      </c>
      <c r="H11">
        <f t="shared" si="5"/>
        <v>15.825560373692781</v>
      </c>
      <c r="I11">
        <f>SUM(H11:H$49)/SUM($H$7:$H$50)*100</f>
        <v>98.105030082653059</v>
      </c>
      <c r="J11">
        <f t="shared" si="2"/>
        <v>659.08586227398553</v>
      </c>
      <c r="K11">
        <f t="shared" si="3"/>
        <v>123.91413772601447</v>
      </c>
      <c r="L11">
        <f>SUM(K11:K$49)/SUM($K$7:$K$49)*100</f>
        <v>99.382090860026921</v>
      </c>
    </row>
    <row r="12" spans="1:12" x14ac:dyDescent="0.25">
      <c r="A12" s="4">
        <v>600</v>
      </c>
      <c r="B12">
        <v>2322</v>
      </c>
      <c r="C12">
        <v>970</v>
      </c>
      <c r="D12">
        <v>0.41324168779086401</v>
      </c>
      <c r="E12">
        <f t="shared" si="4"/>
        <v>0.58675831220913599</v>
      </c>
      <c r="F12">
        <f t="shared" si="0"/>
        <v>569.15556284286185</v>
      </c>
      <c r="G12">
        <f t="shared" si="1"/>
        <v>80.313907347025861</v>
      </c>
      <c r="H12">
        <f t="shared" si="5"/>
        <v>19.686092652974139</v>
      </c>
      <c r="I12">
        <f>SUM(H12:H$49)/SUM($H$7:$H$50)*100</f>
        <v>97.122734851908717</v>
      </c>
      <c r="J12">
        <f t="shared" si="2"/>
        <v>779.04490126615087</v>
      </c>
      <c r="K12">
        <f t="shared" si="3"/>
        <v>190.95509873384913</v>
      </c>
      <c r="L12">
        <f>SUM(K12:K$49)/SUM($K$7:$K$49)*100</f>
        <v>98.709105453989906</v>
      </c>
    </row>
    <row r="13" spans="1:12" x14ac:dyDescent="0.25">
      <c r="A13" s="4">
        <v>700</v>
      </c>
      <c r="B13">
        <v>1302</v>
      </c>
      <c r="C13">
        <v>650</v>
      </c>
      <c r="D13">
        <v>0.33902890067476599</v>
      </c>
      <c r="E13">
        <f t="shared" si="4"/>
        <v>0.66097109932523401</v>
      </c>
      <c r="F13">
        <f t="shared" si="0"/>
        <v>429.63121456140209</v>
      </c>
      <c r="G13">
        <f t="shared" si="1"/>
        <v>75.189219797575575</v>
      </c>
      <c r="H13">
        <f t="shared" si="5"/>
        <v>24.810780202424425</v>
      </c>
      <c r="I13">
        <f>SUM(H13:H$49)/SUM($H$7:$H$50)*100</f>
        <v>95.900815724346401</v>
      </c>
      <c r="J13">
        <f t="shared" si="2"/>
        <v>488.72992868424126</v>
      </c>
      <c r="K13">
        <f t="shared" si="3"/>
        <v>161.27007131575874</v>
      </c>
      <c r="L13">
        <f>SUM(K13:K$49)/SUM($K$7:$K$49)*100</f>
        <v>97.672016409797223</v>
      </c>
    </row>
    <row r="14" spans="1:12" x14ac:dyDescent="0.25">
      <c r="A14" s="4">
        <v>800</v>
      </c>
      <c r="B14">
        <v>1207</v>
      </c>
      <c r="C14">
        <v>484</v>
      </c>
      <c r="D14">
        <v>0.32976763223308098</v>
      </c>
      <c r="E14">
        <f t="shared" si="4"/>
        <v>0.67023236776691908</v>
      </c>
      <c r="F14">
        <f t="shared" si="0"/>
        <v>324.39246599918886</v>
      </c>
      <c r="G14">
        <f t="shared" si="1"/>
        <v>78.817156724907065</v>
      </c>
      <c r="H14">
        <f t="shared" si="5"/>
        <v>21.182843275092935</v>
      </c>
      <c r="I14">
        <f>SUM(H14:H$49)/SUM($H$7:$H$50)*100</f>
        <v>94.360806366800944</v>
      </c>
      <c r="J14">
        <f t="shared" si="2"/>
        <v>381.47503854855023</v>
      </c>
      <c r="K14">
        <f t="shared" si="3"/>
        <v>102.52496145144977</v>
      </c>
      <c r="L14">
        <f>SUM(K14:K$49)/SUM($K$7:$K$49)*100</f>
        <v>96.79614859989465</v>
      </c>
    </row>
    <row r="15" spans="1:12" x14ac:dyDescent="0.25">
      <c r="A15" s="4">
        <v>900</v>
      </c>
      <c r="B15">
        <v>1688</v>
      </c>
      <c r="C15">
        <v>650</v>
      </c>
      <c r="D15">
        <v>0.34115951019055202</v>
      </c>
      <c r="E15">
        <f t="shared" si="4"/>
        <v>0.65884048980944798</v>
      </c>
      <c r="F15">
        <f t="shared" si="0"/>
        <v>428.24631837614118</v>
      </c>
      <c r="G15">
        <f t="shared" si="1"/>
        <v>79.763871782905355</v>
      </c>
      <c r="H15">
        <f t="shared" si="5"/>
        <v>20.236128217094645</v>
      </c>
      <c r="I15">
        <f>SUM(H15:H$49)/SUM($H$7:$H$50)*100</f>
        <v>93.045983672919093</v>
      </c>
      <c r="J15">
        <f t="shared" si="2"/>
        <v>518.46516658888481</v>
      </c>
      <c r="K15">
        <f t="shared" si="3"/>
        <v>131.53483341111519</v>
      </c>
      <c r="L15">
        <f>SUM(K15:K$49)/SUM($K$7:$K$49)*100</f>
        <v>96.239329143474819</v>
      </c>
    </row>
    <row r="16" spans="1:12" x14ac:dyDescent="0.25">
      <c r="A16" s="4">
        <v>1000</v>
      </c>
      <c r="B16">
        <v>1296</v>
      </c>
      <c r="C16">
        <v>852</v>
      </c>
      <c r="D16">
        <v>0.37833630372258098</v>
      </c>
      <c r="E16">
        <f t="shared" si="4"/>
        <v>0.62166369627741902</v>
      </c>
      <c r="F16">
        <f t="shared" si="0"/>
        <v>529.65746922836104</v>
      </c>
      <c r="G16">
        <f t="shared" si="1"/>
        <v>70.98812465340346</v>
      </c>
      <c r="H16">
        <f t="shared" si="5"/>
        <v>29.01187534659654</v>
      </c>
      <c r="I16">
        <f>SUM(H16:H$49)/SUM($H$7:$H$50)*100</f>
        <v>91.789923744107568</v>
      </c>
      <c r="J16">
        <f t="shared" si="2"/>
        <v>604.81882204699752</v>
      </c>
      <c r="K16">
        <f t="shared" si="3"/>
        <v>247.18117795300248</v>
      </c>
      <c r="L16">
        <f>SUM(K16:K$49)/SUM($K$7:$K$49)*100</f>
        <v>95.524955264144623</v>
      </c>
    </row>
    <row r="17" spans="1:12" x14ac:dyDescent="0.25">
      <c r="A17" s="4">
        <v>1100</v>
      </c>
      <c r="B17">
        <v>1146</v>
      </c>
      <c r="C17">
        <v>948</v>
      </c>
      <c r="D17">
        <v>0.35908875589525602</v>
      </c>
      <c r="E17">
        <f t="shared" si="4"/>
        <v>0.64091124410474398</v>
      </c>
      <c r="F17">
        <f t="shared" si="0"/>
        <v>607.58385941129734</v>
      </c>
      <c r="G17">
        <f t="shared" si="1"/>
        <v>65.35187888788667</v>
      </c>
      <c r="H17">
        <f t="shared" si="5"/>
        <v>34.64812111211333</v>
      </c>
      <c r="I17">
        <f>SUM(H17:H$49)/SUM($H$7:$H$50)*100</f>
        <v>89.989151694652421</v>
      </c>
      <c r="J17">
        <f t="shared" si="2"/>
        <v>619.53581185716564</v>
      </c>
      <c r="K17">
        <f t="shared" si="3"/>
        <v>328.46418814283436</v>
      </c>
      <c r="L17">
        <f>SUM(K17:K$49)/SUM($K$7:$K$49)*100</f>
        <v>94.182498878923937</v>
      </c>
    </row>
    <row r="18" spans="1:12" x14ac:dyDescent="0.25">
      <c r="A18" s="4">
        <v>1200</v>
      </c>
      <c r="B18">
        <v>1023</v>
      </c>
      <c r="C18">
        <v>1025</v>
      </c>
      <c r="D18">
        <v>0.299175435971474</v>
      </c>
      <c r="E18">
        <f t="shared" si="4"/>
        <v>0.700824564028526</v>
      </c>
      <c r="F18">
        <f t="shared" si="0"/>
        <v>718.34517812923912</v>
      </c>
      <c r="G18">
        <f t="shared" si="1"/>
        <v>58.747686147959975</v>
      </c>
      <c r="H18">
        <f t="shared" si="5"/>
        <v>41.252313852040025</v>
      </c>
      <c r="I18">
        <f>SUM(H18:H$49)/SUM($H$7:$H$50)*100</f>
        <v>87.838536909519277</v>
      </c>
      <c r="J18">
        <f t="shared" si="2"/>
        <v>602.16378301658972</v>
      </c>
      <c r="K18">
        <f t="shared" si="3"/>
        <v>422.83621698341028</v>
      </c>
      <c r="L18">
        <f>SUM(K18:K$49)/SUM($K$7:$K$49)*100</f>
        <v>92.398589398678155</v>
      </c>
    </row>
    <row r="19" spans="1:12" x14ac:dyDescent="0.25">
      <c r="A19" s="4">
        <v>1300</v>
      </c>
      <c r="B19">
        <v>537</v>
      </c>
      <c r="C19">
        <v>1139</v>
      </c>
      <c r="D19">
        <v>0.24828781370012901</v>
      </c>
      <c r="E19">
        <f t="shared" si="4"/>
        <v>0.75171218629987102</v>
      </c>
      <c r="F19">
        <f t="shared" si="0"/>
        <v>856.20018019555312</v>
      </c>
      <c r="G19">
        <f t="shared" si="1"/>
        <v>38.544353326499383</v>
      </c>
      <c r="H19">
        <f t="shared" si="5"/>
        <v>61.455646673500617</v>
      </c>
      <c r="I19">
        <f>SUM(H19:H$49)/SUM($H$7:$H$50)*100</f>
        <v>85.277998754965964</v>
      </c>
      <c r="J19">
        <f t="shared" si="2"/>
        <v>439.02018438882794</v>
      </c>
      <c r="K19">
        <f t="shared" si="3"/>
        <v>699.97981561117206</v>
      </c>
      <c r="L19">
        <f>SUM(K19:K$49)/SUM($K$7:$K$49)*100</f>
        <v>90.102139547226031</v>
      </c>
    </row>
    <row r="20" spans="1:12" x14ac:dyDescent="0.25">
      <c r="A20" s="4">
        <v>1400</v>
      </c>
      <c r="B20">
        <v>463</v>
      </c>
      <c r="C20">
        <v>1142</v>
      </c>
      <c r="D20">
        <v>0.30307623272745698</v>
      </c>
      <c r="E20">
        <f t="shared" si="4"/>
        <v>0.69692376727254302</v>
      </c>
      <c r="F20">
        <f t="shared" si="0"/>
        <v>795.88694222524407</v>
      </c>
      <c r="G20">
        <f t="shared" si="1"/>
        <v>36.778521126097957</v>
      </c>
      <c r="H20">
        <f t="shared" si="5"/>
        <v>63.221478873902043</v>
      </c>
      <c r="I20">
        <f>SUM(H20:H$49)/SUM($H$7:$H$50)*100</f>
        <v>81.463436287399944</v>
      </c>
      <c r="J20">
        <f t="shared" si="2"/>
        <v>420.01071126003865</v>
      </c>
      <c r="K20">
        <f t="shared" si="3"/>
        <v>721.98928873996135</v>
      </c>
      <c r="L20">
        <f>SUM(K20:K$49)/SUM($K$7:$K$49)*100</f>
        <v>86.300505536195118</v>
      </c>
    </row>
    <row r="21" spans="1:12" x14ac:dyDescent="0.25">
      <c r="A21" s="4">
        <v>1500</v>
      </c>
      <c r="B21">
        <v>532</v>
      </c>
      <c r="C21">
        <v>1275</v>
      </c>
      <c r="D21">
        <v>0.37309474300920398</v>
      </c>
      <c r="E21">
        <f t="shared" si="4"/>
        <v>0.62690525699079602</v>
      </c>
      <c r="F21">
        <f t="shared" si="0"/>
        <v>799.30420266326496</v>
      </c>
      <c r="G21">
        <f t="shared" si="1"/>
        <v>39.960814285400559</v>
      </c>
      <c r="H21">
        <f t="shared" si="5"/>
        <v>60.039185714599441</v>
      </c>
      <c r="I21">
        <f>SUM(H21:H$49)/SUM($H$7:$H$50)*100</f>
        <v>77.539268314070455</v>
      </c>
      <c r="J21">
        <f t="shared" si="2"/>
        <v>509.50038213885711</v>
      </c>
      <c r="K21">
        <f t="shared" si="3"/>
        <v>765.49961786114295</v>
      </c>
      <c r="L21">
        <f>SUM(K21:K$49)/SUM($K$7:$K$49)*100</f>
        <v>82.379336704666244</v>
      </c>
    </row>
    <row r="22" spans="1:12" x14ac:dyDescent="0.25">
      <c r="A22" s="4">
        <v>1600</v>
      </c>
      <c r="B22">
        <v>804</v>
      </c>
      <c r="C22">
        <v>1495</v>
      </c>
      <c r="D22">
        <v>0.36106848944011999</v>
      </c>
      <c r="E22">
        <f t="shared" si="4"/>
        <v>0.63893151055988007</v>
      </c>
      <c r="F22">
        <f t="shared" si="0"/>
        <v>955.20260828702067</v>
      </c>
      <c r="G22">
        <f t="shared" si="1"/>
        <v>45.702524326227255</v>
      </c>
      <c r="H22">
        <f t="shared" si="5"/>
        <v>54.297475673772745</v>
      </c>
      <c r="I22">
        <f>SUM(H22:H$49)/SUM($H$7:$H$50)*100</f>
        <v>73.812625819738187</v>
      </c>
      <c r="J22">
        <f t="shared" si="2"/>
        <v>683.25273867709745</v>
      </c>
      <c r="K22">
        <f t="shared" si="3"/>
        <v>811.74726132290255</v>
      </c>
      <c r="L22">
        <f>SUM(K22:K$49)/SUM($K$7:$K$49)*100</f>
        <v>78.221860563513275</v>
      </c>
    </row>
    <row r="23" spans="1:12" x14ac:dyDescent="0.25">
      <c r="A23" s="4">
        <v>1700</v>
      </c>
      <c r="B23">
        <v>1184</v>
      </c>
      <c r="C23">
        <v>1683</v>
      </c>
      <c r="D23">
        <v>0.352085475860761</v>
      </c>
      <c r="E23">
        <f t="shared" si="4"/>
        <v>0.647914524139239</v>
      </c>
      <c r="F23">
        <f t="shared" si="0"/>
        <v>1090.4401441263392</v>
      </c>
      <c r="G23">
        <f t="shared" si="1"/>
        <v>52.056766719389735</v>
      </c>
      <c r="H23">
        <f t="shared" si="5"/>
        <v>47.943233280610265</v>
      </c>
      <c r="I23">
        <f>SUM(H23:H$49)/SUM($H$7:$H$50)*100</f>
        <v>70.442372246634662</v>
      </c>
      <c r="J23">
        <f t="shared" si="2"/>
        <v>876.11538388732924</v>
      </c>
      <c r="K23">
        <f t="shared" si="3"/>
        <v>806.88461611267076</v>
      </c>
      <c r="L23">
        <f>SUM(K23:K$49)/SUM($K$7:$K$49)*100</f>
        <v>73.813210587925184</v>
      </c>
    </row>
    <row r="24" spans="1:12" x14ac:dyDescent="0.25">
      <c r="A24" s="4">
        <v>1800</v>
      </c>
      <c r="B24">
        <v>1117</v>
      </c>
      <c r="C24">
        <v>1469</v>
      </c>
      <c r="D24">
        <v>0.39682545192482399</v>
      </c>
      <c r="E24">
        <f t="shared" si="4"/>
        <v>0.60317454807517601</v>
      </c>
      <c r="F24">
        <f t="shared" si="0"/>
        <v>886.06341112243354</v>
      </c>
      <c r="G24">
        <f t="shared" si="1"/>
        <v>55.764585074921804</v>
      </c>
      <c r="H24">
        <f t="shared" si="5"/>
        <v>44.235414925078196</v>
      </c>
      <c r="I24">
        <f>SUM(H24:H$49)/SUM($H$7:$H$50)*100</f>
        <v>67.466527582309695</v>
      </c>
      <c r="J24">
        <f t="shared" si="2"/>
        <v>819.18175475060127</v>
      </c>
      <c r="K24">
        <f t="shared" si="3"/>
        <v>649.81824524939873</v>
      </c>
      <c r="L24">
        <f>SUM(K24:K$49)/SUM($K$7:$K$49)*100</f>
        <v>69.430969941581324</v>
      </c>
    </row>
    <row r="25" spans="1:12" x14ac:dyDescent="0.25">
      <c r="A25" s="4">
        <v>1900</v>
      </c>
      <c r="B25">
        <v>2134</v>
      </c>
      <c r="C25">
        <v>1386</v>
      </c>
      <c r="D25">
        <v>0.41225953399144499</v>
      </c>
      <c r="E25">
        <f t="shared" si="4"/>
        <v>0.58774046600855501</v>
      </c>
      <c r="F25">
        <f t="shared" si="0"/>
        <v>814.60828588785728</v>
      </c>
      <c r="G25">
        <f t="shared" si="1"/>
        <v>72.373126339412366</v>
      </c>
      <c r="H25">
        <f t="shared" si="5"/>
        <v>27.626873660587634</v>
      </c>
      <c r="I25">
        <f>SUM(H25:H$49)/SUM($H$7:$H$50)*100</f>
        <v>64.720827835516985</v>
      </c>
      <c r="J25">
        <f t="shared" si="2"/>
        <v>1003.0915310642554</v>
      </c>
      <c r="K25">
        <f t="shared" si="3"/>
        <v>382.90846893574462</v>
      </c>
      <c r="L25">
        <f>SUM(K25:K$49)/SUM($K$7:$K$49)*100</f>
        <v>65.901766545949712</v>
      </c>
    </row>
    <row r="26" spans="1:12" x14ac:dyDescent="0.25">
      <c r="A26" s="4">
        <v>2000</v>
      </c>
      <c r="B26">
        <v>1184</v>
      </c>
      <c r="C26">
        <v>1316</v>
      </c>
      <c r="D26">
        <v>0.32766525236328697</v>
      </c>
      <c r="E26">
        <f t="shared" si="4"/>
        <v>0.67233474763671297</v>
      </c>
      <c r="F26">
        <f t="shared" si="0"/>
        <v>884.79252788991425</v>
      </c>
      <c r="G26">
        <f t="shared" si="1"/>
        <v>57.231451875342607</v>
      </c>
      <c r="H26">
        <f t="shared" si="5"/>
        <v>42.768548124657393</v>
      </c>
      <c r="I26">
        <f>SUM(H26:H$49)/SUM($H$7:$H$50)*100</f>
        <v>63.00602307686318</v>
      </c>
      <c r="J26">
        <f t="shared" si="2"/>
        <v>753.16590667950879</v>
      </c>
      <c r="K26">
        <f t="shared" si="3"/>
        <v>562.83409332049121</v>
      </c>
      <c r="L26">
        <f>SUM(K26:K$49)/SUM($K$7:$K$49)*100</f>
        <v>63.822166782995247</v>
      </c>
    </row>
    <row r="27" spans="1:12" x14ac:dyDescent="0.25">
      <c r="A27" s="4">
        <v>2100</v>
      </c>
      <c r="B27">
        <v>1374</v>
      </c>
      <c r="C27">
        <v>1270</v>
      </c>
      <c r="D27">
        <v>0.32509489401630498</v>
      </c>
      <c r="E27">
        <f t="shared" si="4"/>
        <v>0.67490510598369502</v>
      </c>
      <c r="F27">
        <f t="shared" si="0"/>
        <v>857.12948459929271</v>
      </c>
      <c r="G27">
        <f t="shared" si="1"/>
        <v>61.583158193383312</v>
      </c>
      <c r="H27">
        <f t="shared" si="5"/>
        <v>38.416841806616688</v>
      </c>
      <c r="I27">
        <f>SUM(H27:H$49)/SUM($H$7:$H$50)*100</f>
        <v>60.351372002481831</v>
      </c>
      <c r="J27">
        <f t="shared" si="2"/>
        <v>782.10610905596809</v>
      </c>
      <c r="K27">
        <f t="shared" si="3"/>
        <v>487.89389094403191</v>
      </c>
      <c r="L27">
        <f>SUM(K27:K$49)/SUM($K$7:$K$49)*100</f>
        <v>60.765379738547821</v>
      </c>
    </row>
    <row r="28" spans="1:12" x14ac:dyDescent="0.25">
      <c r="A28" s="4">
        <v>2200</v>
      </c>
      <c r="B28">
        <v>986</v>
      </c>
      <c r="C28">
        <v>1193</v>
      </c>
      <c r="D28">
        <v>0.31172481590492201</v>
      </c>
      <c r="E28">
        <f t="shared" si="4"/>
        <v>0.68827518409507804</v>
      </c>
      <c r="F28">
        <f t="shared" si="0"/>
        <v>821.11229462542815</v>
      </c>
      <c r="G28">
        <f t="shared" si="1"/>
        <v>54.562187581396238</v>
      </c>
      <c r="H28">
        <f t="shared" si="5"/>
        <v>45.437812418603762</v>
      </c>
      <c r="I28">
        <f>SUM(H28:H$49)/SUM($H$7:$H$50)*100</f>
        <v>57.966832081252264</v>
      </c>
      <c r="J28">
        <f t="shared" si="2"/>
        <v>650.92689784605716</v>
      </c>
      <c r="K28">
        <f t="shared" si="3"/>
        <v>542.07310215394284</v>
      </c>
      <c r="L28">
        <f>SUM(K28:K$49)/SUM($K$7:$K$49)*100</f>
        <v>58.115597604519323</v>
      </c>
    </row>
    <row r="29" spans="1:12" x14ac:dyDescent="0.25">
      <c r="A29" s="4">
        <v>2300</v>
      </c>
      <c r="B29">
        <v>547</v>
      </c>
      <c r="C29">
        <v>1199</v>
      </c>
      <c r="D29">
        <v>0.36081555132077903</v>
      </c>
      <c r="E29">
        <f t="shared" si="4"/>
        <v>0.63918444867922097</v>
      </c>
      <c r="F29">
        <f t="shared" si="0"/>
        <v>766.382153966386</v>
      </c>
      <c r="G29">
        <f t="shared" si="1"/>
        <v>41.648198001478228</v>
      </c>
      <c r="H29">
        <f t="shared" si="5"/>
        <v>58.351801998521772</v>
      </c>
      <c r="I29">
        <f>SUM(H29:H$49)/SUM($H$7:$H$50)*100</f>
        <v>55.146499317020712</v>
      </c>
      <c r="J29">
        <f t="shared" si="2"/>
        <v>499.36189403772391</v>
      </c>
      <c r="K29">
        <f t="shared" si="3"/>
        <v>699.63810596227609</v>
      </c>
      <c r="L29">
        <f>SUM(K29:K$49)/SUM($K$7:$K$49)*100</f>
        <v>55.171564797210223</v>
      </c>
    </row>
    <row r="30" spans="1:12" x14ac:dyDescent="0.25">
      <c r="A30" s="4">
        <v>2400</v>
      </c>
      <c r="B30">
        <v>699</v>
      </c>
      <c r="C30">
        <v>1350</v>
      </c>
      <c r="D30">
        <v>0.51714308138157905</v>
      </c>
      <c r="E30">
        <f t="shared" si="4"/>
        <v>0.48285691861842095</v>
      </c>
      <c r="F30">
        <f t="shared" si="0"/>
        <v>651.85684013486832</v>
      </c>
      <c r="G30">
        <f t="shared" si="1"/>
        <v>51.744935453723762</v>
      </c>
      <c r="H30">
        <f t="shared" si="5"/>
        <v>48.255064546276238</v>
      </c>
      <c r="I30">
        <f>SUM(H30:H$49)/SUM($H$7:$H$50)*100</f>
        <v>51.524593017654027</v>
      </c>
      <c r="J30">
        <f t="shared" si="2"/>
        <v>698.55662862527083</v>
      </c>
      <c r="K30">
        <f t="shared" si="3"/>
        <v>651.44337137472917</v>
      </c>
      <c r="L30">
        <f>SUM(K30:K$49)/SUM($K$7:$K$49)*100</f>
        <v>51.371786632582548</v>
      </c>
    </row>
    <row r="31" spans="1:12" x14ac:dyDescent="0.25">
      <c r="A31" s="4">
        <v>2500</v>
      </c>
      <c r="B31">
        <v>1746</v>
      </c>
      <c r="C31">
        <v>1515</v>
      </c>
      <c r="D31">
        <v>0.41913161409279598</v>
      </c>
      <c r="E31">
        <f t="shared" si="4"/>
        <v>0.58086838590720402</v>
      </c>
      <c r="F31">
        <f t="shared" si="0"/>
        <v>880.01560464941406</v>
      </c>
      <c r="G31">
        <f t="shared" si="1"/>
        <v>66.488561488693037</v>
      </c>
      <c r="H31">
        <f t="shared" si="5"/>
        <v>33.511438511306963</v>
      </c>
      <c r="I31">
        <f>SUM(H31:H$49)/SUM($H$7:$H$50)*100</f>
        <v>48.529392933500141</v>
      </c>
      <c r="J31">
        <f t="shared" si="2"/>
        <v>1007.3017065536994</v>
      </c>
      <c r="K31">
        <f t="shared" si="3"/>
        <v>507.69829344630057</v>
      </c>
      <c r="L31">
        <f>SUM(K31:K$49)/SUM($K$7:$K$49)*100</f>
        <v>47.833757075663854</v>
      </c>
    </row>
    <row r="32" spans="1:12" x14ac:dyDescent="0.25">
      <c r="A32" s="4">
        <v>2600</v>
      </c>
      <c r="B32">
        <v>1676</v>
      </c>
      <c r="C32">
        <v>1645</v>
      </c>
      <c r="D32">
        <v>0.38013146288502597</v>
      </c>
      <c r="E32">
        <f t="shared" si="4"/>
        <v>0.61986853711497403</v>
      </c>
      <c r="F32">
        <f t="shared" si="0"/>
        <v>1019.6837435541323</v>
      </c>
      <c r="G32">
        <f t="shared" si="1"/>
        <v>62.173465415133336</v>
      </c>
      <c r="H32">
        <f t="shared" si="5"/>
        <v>37.826534584866664</v>
      </c>
      <c r="I32">
        <f>SUM(H32:H$49)/SUM($H$7:$H$50)*100</f>
        <v>46.449332231209972</v>
      </c>
      <c r="J32">
        <f t="shared" si="2"/>
        <v>1022.7535060789434</v>
      </c>
      <c r="K32">
        <f t="shared" si="3"/>
        <v>622.24649392105664</v>
      </c>
      <c r="L32">
        <f>SUM(K32:K$49)/SUM($K$7:$K$49)*100</f>
        <v>45.076415997160609</v>
      </c>
    </row>
    <row r="33" spans="1:12" x14ac:dyDescent="0.25">
      <c r="A33" s="4">
        <v>2700</v>
      </c>
      <c r="B33">
        <v>1439</v>
      </c>
      <c r="C33">
        <v>1890</v>
      </c>
      <c r="D33">
        <v>0.34982946268551401</v>
      </c>
      <c r="E33">
        <f t="shared" si="4"/>
        <v>0.65017053731448593</v>
      </c>
      <c r="F33">
        <f t="shared" si="0"/>
        <v>1228.8223155243784</v>
      </c>
      <c r="G33">
        <f t="shared" si="1"/>
        <v>53.939124492148004</v>
      </c>
      <c r="H33">
        <f t="shared" si="5"/>
        <v>46.060875507851996</v>
      </c>
      <c r="I33">
        <f>SUM(H33:H$49)/SUM($H$7:$H$50)*100</f>
        <v>44.101432779885215</v>
      </c>
      <c r="J33">
        <f t="shared" si="2"/>
        <v>1019.4494529015973</v>
      </c>
      <c r="K33">
        <f t="shared" si="3"/>
        <v>870.55054709840272</v>
      </c>
      <c r="L33">
        <f>SUM(K33:K$49)/SUM($K$7:$K$49)*100</f>
        <v>41.696956501647001</v>
      </c>
    </row>
    <row r="34" spans="1:12" x14ac:dyDescent="0.25">
      <c r="A34" s="4">
        <v>2800</v>
      </c>
      <c r="B34">
        <v>1270</v>
      </c>
      <c r="C34">
        <v>2009</v>
      </c>
      <c r="D34">
        <v>0.30295609321678502</v>
      </c>
      <c r="E34">
        <f t="shared" si="4"/>
        <v>0.69704390678321504</v>
      </c>
      <c r="F34">
        <f t="shared" si="0"/>
        <v>1400.3612087274789</v>
      </c>
      <c r="G34">
        <f t="shared" si="1"/>
        <v>47.559109076678055</v>
      </c>
      <c r="H34">
        <f t="shared" si="5"/>
        <v>52.440890923321945</v>
      </c>
      <c r="I34">
        <f>SUM(H34:H$49)/SUM($H$7:$H$50)*100</f>
        <v>41.242426383468192</v>
      </c>
      <c r="J34">
        <f t="shared" si="2"/>
        <v>955.46250135046216</v>
      </c>
      <c r="K34">
        <f t="shared" si="3"/>
        <v>1053.5374986495378</v>
      </c>
      <c r="L34">
        <f>SUM(K34:K$49)/SUM($K$7:$K$49)*100</f>
        <v>36.968942215576149</v>
      </c>
    </row>
    <row r="35" spans="1:12" x14ac:dyDescent="0.25">
      <c r="A35" s="4">
        <v>2900</v>
      </c>
      <c r="B35">
        <v>633</v>
      </c>
      <c r="C35">
        <v>1565</v>
      </c>
      <c r="D35">
        <v>0.315793570773793</v>
      </c>
      <c r="E35">
        <f t="shared" si="4"/>
        <v>0.684206429226207</v>
      </c>
      <c r="F35">
        <f t="shared" si="0"/>
        <v>1070.7830617390139</v>
      </c>
      <c r="G35">
        <f t="shared" si="1"/>
        <v>37.152617267711932</v>
      </c>
      <c r="H35">
        <f t="shared" si="5"/>
        <v>62.847382732288068</v>
      </c>
      <c r="I35">
        <f>SUM(H35:H$49)/SUM($H$7:$H$50)*100</f>
        <v>37.987411342383552</v>
      </c>
      <c r="J35">
        <f t="shared" si="2"/>
        <v>581.43846023969172</v>
      </c>
      <c r="K35">
        <f t="shared" si="3"/>
        <v>983.56153976030828</v>
      </c>
      <c r="L35">
        <f>SUM(K35:K$49)/SUM($K$7:$K$49)*100</f>
        <v>31.247114389347331</v>
      </c>
    </row>
    <row r="36" spans="1:12" x14ac:dyDescent="0.25">
      <c r="A36" s="4">
        <v>3000</v>
      </c>
      <c r="B36">
        <v>416</v>
      </c>
      <c r="C36">
        <v>1274</v>
      </c>
      <c r="D36">
        <v>0.30601474788077998</v>
      </c>
      <c r="E36">
        <f t="shared" si="4"/>
        <v>0.69398525211922002</v>
      </c>
      <c r="F36">
        <f t="shared" si="0"/>
        <v>884.13721119988634</v>
      </c>
      <c r="G36">
        <f t="shared" si="1"/>
        <v>31.996622849989574</v>
      </c>
      <c r="H36">
        <f t="shared" si="5"/>
        <v>68.003377150010422</v>
      </c>
      <c r="I36">
        <f>SUM(H36:H$49)/SUM($H$7:$H$50)*100</f>
        <v>34.08646358034958</v>
      </c>
      <c r="J36">
        <f t="shared" si="2"/>
        <v>407.6369751088672</v>
      </c>
      <c r="K36">
        <f t="shared" si="3"/>
        <v>866.3630248911328</v>
      </c>
      <c r="L36">
        <f>SUM(K36:K$49)/SUM($K$7:$K$49)*100</f>
        <v>25.905330357717819</v>
      </c>
    </row>
    <row r="37" spans="1:12" x14ac:dyDescent="0.25">
      <c r="A37" s="4">
        <v>3100</v>
      </c>
      <c r="B37">
        <v>280</v>
      </c>
      <c r="C37">
        <v>1233</v>
      </c>
      <c r="D37">
        <v>0.345397804716573</v>
      </c>
      <c r="E37">
        <f t="shared" si="4"/>
        <v>0.654602195283427</v>
      </c>
      <c r="F37">
        <f t="shared" si="0"/>
        <v>807.12450678446544</v>
      </c>
      <c r="G37">
        <f t="shared" si="1"/>
        <v>25.756019503984295</v>
      </c>
      <c r="H37">
        <f t="shared" si="5"/>
        <v>74.243980496015709</v>
      </c>
      <c r="I37">
        <f>SUM(H37:H$49)/SUM($H$7:$H$50)*100</f>
        <v>29.865482365680819</v>
      </c>
      <c r="J37">
        <f t="shared" si="2"/>
        <v>317.57172048412639</v>
      </c>
      <c r="K37">
        <f t="shared" si="3"/>
        <v>915.42827951587356</v>
      </c>
      <c r="L37">
        <f>SUM(K37:K$49)/SUM($K$7:$K$49)*100</f>
        <v>21.200058765779094</v>
      </c>
    </row>
    <row r="38" spans="1:12" x14ac:dyDescent="0.25">
      <c r="A38" s="4">
        <v>3200</v>
      </c>
      <c r="B38">
        <v>364</v>
      </c>
      <c r="C38">
        <v>1160</v>
      </c>
      <c r="D38">
        <v>0.21245502440044001</v>
      </c>
      <c r="E38">
        <f t="shared" si="4"/>
        <v>0.78754497559956005</v>
      </c>
      <c r="F38">
        <f t="shared" si="0"/>
        <v>913.55217169548962</v>
      </c>
      <c r="G38">
        <f t="shared" si="1"/>
        <v>28.491987103502893</v>
      </c>
      <c r="H38">
        <f t="shared" si="5"/>
        <v>71.508012896497107</v>
      </c>
      <c r="I38">
        <f>SUM(H38:H$49)/SUM($H$7:$H$50)*100</f>
        <v>25.257145837266691</v>
      </c>
      <c r="J38">
        <f t="shared" si="2"/>
        <v>330.50705040063355</v>
      </c>
      <c r="K38">
        <f t="shared" si="3"/>
        <v>829.49294959936651</v>
      </c>
      <c r="L38">
        <f>SUM(K38:K$49)/SUM($K$7:$K$49)*100</f>
        <v>16.228310717546488</v>
      </c>
    </row>
    <row r="39" spans="1:12" x14ac:dyDescent="0.25">
      <c r="A39" s="4">
        <v>3300</v>
      </c>
      <c r="B39">
        <v>566</v>
      </c>
      <c r="C39">
        <v>972</v>
      </c>
      <c r="D39">
        <v>0.35094138250831403</v>
      </c>
      <c r="E39">
        <f>AVERAGE($D$34:$D$40)</f>
        <v>0.32471591776601177</v>
      </c>
      <c r="F39">
        <f t="shared" si="0"/>
        <v>315.62387206856346</v>
      </c>
      <c r="G39">
        <f t="shared" si="1"/>
        <v>64.19971349822778</v>
      </c>
      <c r="H39">
        <f t="shared" si="5"/>
        <v>35.80028650177222</v>
      </c>
      <c r="I39">
        <f>SUM(H39:H$49)/SUM($H$7:$H$50)*100</f>
        <v>20.818631284252927</v>
      </c>
      <c r="J39">
        <f t="shared" si="2"/>
        <v>624.0212152027741</v>
      </c>
      <c r="K39">
        <f t="shared" si="3"/>
        <v>347.9787847972259</v>
      </c>
      <c r="L39">
        <f>SUM(K39:K$49)/SUM($K$7:$K$49)*100</f>
        <v>11.723282802771607</v>
      </c>
    </row>
    <row r="40" spans="1:12" x14ac:dyDescent="0.25">
      <c r="A40" s="4">
        <v>3400</v>
      </c>
      <c r="B40">
        <v>464</v>
      </c>
      <c r="C40">
        <v>752</v>
      </c>
      <c r="D40">
        <v>0.43945280086539701</v>
      </c>
      <c r="E40">
        <f>AVERAGE($D$34:$D$40)</f>
        <v>0.32471591776601177</v>
      </c>
      <c r="F40">
        <f t="shared" si="0"/>
        <v>244.18637016004087</v>
      </c>
      <c r="G40">
        <f t="shared" si="1"/>
        <v>65.519476164888928</v>
      </c>
      <c r="H40">
        <f t="shared" si="5"/>
        <v>34.480523835111072</v>
      </c>
      <c r="I40">
        <f>SUM(H40:H$49)/SUM($H$7:$H$50)*100</f>
        <v>18.596501396932812</v>
      </c>
      <c r="J40">
        <f t="shared" si="2"/>
        <v>492.70646075996473</v>
      </c>
      <c r="K40">
        <f t="shared" si="3"/>
        <v>259.29353924003527</v>
      </c>
      <c r="L40">
        <f>SUM(K40:K$49)/SUM($K$7:$K$49)*100</f>
        <v>9.8333883316756161</v>
      </c>
    </row>
    <row r="41" spans="1:12" x14ac:dyDescent="0.25">
      <c r="A41" s="4">
        <v>3500</v>
      </c>
      <c r="B41">
        <v>495</v>
      </c>
      <c r="C41">
        <v>760</v>
      </c>
      <c r="D41">
        <v>0.40225553401296499</v>
      </c>
      <c r="E41">
        <f t="shared" ref="E41:E49" si="6">AVERAGE($D$34:$D$40)</f>
        <v>0.32471591776601177</v>
      </c>
      <c r="F41">
        <f t="shared" si="0"/>
        <v>246.78409750216895</v>
      </c>
      <c r="G41">
        <f t="shared" si="1"/>
        <v>66.731007265702758</v>
      </c>
      <c r="H41">
        <f t="shared" si="5"/>
        <v>33.268992734297242</v>
      </c>
      <c r="I41">
        <f>SUM(H41:H$49)/SUM($H$7:$H$50)*100</f>
        <v>16.456289403359492</v>
      </c>
      <c r="J41">
        <f t="shared" si="2"/>
        <v>507.15565521934093</v>
      </c>
      <c r="K41">
        <f t="shared" si="3"/>
        <v>252.84434478065907</v>
      </c>
      <c r="L41">
        <f>SUM(K41:K$49)/SUM($K$7:$K$49)*100</f>
        <v>8.425148957294768</v>
      </c>
    </row>
    <row r="42" spans="1:12" x14ac:dyDescent="0.25">
      <c r="A42" s="4">
        <v>3600</v>
      </c>
      <c r="B42">
        <v>301</v>
      </c>
      <c r="C42">
        <v>653</v>
      </c>
      <c r="D42">
        <v>0.30181356351500699</v>
      </c>
      <c r="E42">
        <f t="shared" si="6"/>
        <v>0.32471591776601177</v>
      </c>
      <c r="F42">
        <f t="shared" si="0"/>
        <v>212.03949430120568</v>
      </c>
      <c r="G42">
        <f t="shared" si="1"/>
        <v>58.669947117810551</v>
      </c>
      <c r="H42">
        <f t="shared" si="5"/>
        <v>41.330052882189449</v>
      </c>
      <c r="I42">
        <f>SUM(H42:H$49)/SUM($H$7:$H$50)*100</f>
        <v>14.391277351786719</v>
      </c>
      <c r="J42">
        <f t="shared" si="2"/>
        <v>383.11475467930291</v>
      </c>
      <c r="K42">
        <f t="shared" si="3"/>
        <v>269.88524532069709</v>
      </c>
      <c r="L42">
        <f>SUM(K42:K$49)/SUM($K$7:$K$49)*100</f>
        <v>7.0519355600260027</v>
      </c>
    </row>
    <row r="43" spans="1:12" x14ac:dyDescent="0.25">
      <c r="A43" s="4">
        <v>3700</v>
      </c>
      <c r="B43">
        <v>277</v>
      </c>
      <c r="C43">
        <v>590</v>
      </c>
      <c r="D43">
        <v>0.26664827561949001</v>
      </c>
      <c r="E43">
        <f t="shared" si="6"/>
        <v>0.32471591776601177</v>
      </c>
      <c r="F43">
        <f t="shared" si="0"/>
        <v>191.58239148194696</v>
      </c>
      <c r="G43">
        <f t="shared" si="1"/>
        <v>59.114470589463444</v>
      </c>
      <c r="H43">
        <f t="shared" si="5"/>
        <v>40.885529410536556</v>
      </c>
      <c r="I43">
        <f>SUM(H43:H$49)/SUM($H$7:$H$50)*100</f>
        <v>11.82591392237708</v>
      </c>
      <c r="J43">
        <f t="shared" si="2"/>
        <v>348.7753764778343</v>
      </c>
      <c r="K43">
        <f t="shared" si="3"/>
        <v>241.2246235221657</v>
      </c>
      <c r="L43">
        <f>SUM(K43:K$49)/SUM($K$7:$K$49)*100</f>
        <v>5.5861719696991132</v>
      </c>
    </row>
    <row r="44" spans="1:12" x14ac:dyDescent="0.25">
      <c r="A44" s="4">
        <v>3800</v>
      </c>
      <c r="B44">
        <v>246</v>
      </c>
      <c r="C44">
        <v>537</v>
      </c>
      <c r="D44">
        <v>0.222035124229648</v>
      </c>
      <c r="E44">
        <f t="shared" si="6"/>
        <v>0.32471591776601177</v>
      </c>
      <c r="F44">
        <f t="shared" si="0"/>
        <v>174.37244784034831</v>
      </c>
      <c r="G44">
        <f t="shared" si="1"/>
        <v>58.519534585060974</v>
      </c>
      <c r="H44">
        <f t="shared" si="5"/>
        <v>41.480465414939026</v>
      </c>
      <c r="I44">
        <f>SUM(H44:H$49)/SUM($H$7:$H$50)*100</f>
        <v>9.2881421406467481</v>
      </c>
      <c r="J44">
        <f t="shared" si="2"/>
        <v>314.24990072177741</v>
      </c>
      <c r="K44">
        <f t="shared" si="3"/>
        <v>222.75009927822259</v>
      </c>
      <c r="L44">
        <f>SUM(K44:K$49)/SUM($K$7:$K$49)*100</f>
        <v>4.2760660028873509</v>
      </c>
    </row>
    <row r="45" spans="1:12" x14ac:dyDescent="0.25">
      <c r="A45" s="4">
        <v>3900</v>
      </c>
      <c r="B45">
        <v>255</v>
      </c>
      <c r="C45">
        <v>424</v>
      </c>
      <c r="D45">
        <v>0.29375279555897998</v>
      </c>
      <c r="E45">
        <f t="shared" si="6"/>
        <v>0.32471591776601177</v>
      </c>
      <c r="F45">
        <f t="shared" si="0"/>
        <v>137.67954913278899</v>
      </c>
      <c r="G45">
        <f t="shared" si="1"/>
        <v>64.938446772477292</v>
      </c>
      <c r="H45">
        <f t="shared" si="5"/>
        <v>35.061553227522708</v>
      </c>
      <c r="I45">
        <f>SUM(H45:H$49)/SUM($H$7:$H$50)*100</f>
        <v>6.7134425796831394</v>
      </c>
      <c r="J45">
        <f t="shared" si="2"/>
        <v>275.3390143153037</v>
      </c>
      <c r="K45">
        <f t="shared" si="3"/>
        <v>148.6609856846963</v>
      </c>
      <c r="L45">
        <f>SUM(K45:K$49)/SUM($K$7:$K$49)*100</f>
        <v>3.0662963288329248</v>
      </c>
    </row>
    <row r="46" spans="1:12" x14ac:dyDescent="0.25">
      <c r="A46" s="4">
        <v>4000</v>
      </c>
      <c r="B46">
        <v>68</v>
      </c>
      <c r="C46">
        <v>569</v>
      </c>
      <c r="D46">
        <v>0.148449438405789</v>
      </c>
      <c r="E46">
        <f t="shared" si="6"/>
        <v>0.32471591776601177</v>
      </c>
      <c r="F46">
        <f t="shared" si="0"/>
        <v>184.7633572088607</v>
      </c>
      <c r="G46">
        <f t="shared" si="1"/>
        <v>26.902633653425866</v>
      </c>
      <c r="H46">
        <f t="shared" si="5"/>
        <v>73.097366346574134</v>
      </c>
      <c r="I46">
        <f>SUM(H46:H$49)/SUM($H$7:$H$50)*100</f>
        <v>4.5371659926539705</v>
      </c>
      <c r="J46">
        <f t="shared" si="2"/>
        <v>153.07598548799319</v>
      </c>
      <c r="K46">
        <f t="shared" si="3"/>
        <v>415.92401451200681</v>
      </c>
      <c r="L46">
        <f>SUM(K46:K$49)/SUM($K$7:$K$49)*100</f>
        <v>2.2589092489656726</v>
      </c>
    </row>
    <row r="47" spans="1:12" x14ac:dyDescent="0.25">
      <c r="A47" s="4">
        <v>4100</v>
      </c>
      <c r="B47">
        <v>137</v>
      </c>
      <c r="C47">
        <v>507</v>
      </c>
      <c r="D47" t="s">
        <v>28</v>
      </c>
      <c r="E47">
        <f t="shared" si="6"/>
        <v>0.32471591776601177</v>
      </c>
      <c r="F47" t="s">
        <v>28</v>
      </c>
      <c r="G47" t="s">
        <v>28</v>
      </c>
      <c r="H47" t="s">
        <v>28</v>
      </c>
      <c r="I47">
        <f>SUM(H47:H$49)/SUM($H$7:$H$50)*100</f>
        <v>0</v>
      </c>
      <c r="J47" t="s">
        <v>28</v>
      </c>
      <c r="K47" t="s">
        <v>28</v>
      </c>
      <c r="L47">
        <f>SUM(K47:K$49)/SUM($K$7:$K$49)*100</f>
        <v>0</v>
      </c>
    </row>
    <row r="48" spans="1:12" x14ac:dyDescent="0.25">
      <c r="A48" s="4">
        <v>4200</v>
      </c>
      <c r="B48">
        <v>98</v>
      </c>
      <c r="C48">
        <v>398</v>
      </c>
      <c r="D48" t="s">
        <v>28</v>
      </c>
      <c r="E48">
        <f t="shared" si="6"/>
        <v>0.32471591776601177</v>
      </c>
      <c r="F48" t="s">
        <v>28</v>
      </c>
      <c r="G48" t="s">
        <v>28</v>
      </c>
      <c r="H48" t="s">
        <v>28</v>
      </c>
      <c r="I48">
        <f>SUM(H48:H$49)/SUM($H$7:$H$50)*100</f>
        <v>0</v>
      </c>
      <c r="J48" t="s">
        <v>28</v>
      </c>
      <c r="K48" t="s">
        <v>28</v>
      </c>
      <c r="L48">
        <f>SUM(K48:K$49)/SUM($K$7:$K$49)*100</f>
        <v>0</v>
      </c>
    </row>
    <row r="49" spans="1:12" x14ac:dyDescent="0.25">
      <c r="A49" s="4">
        <v>4300</v>
      </c>
      <c r="B49">
        <v>47</v>
      </c>
      <c r="C49">
        <v>211</v>
      </c>
      <c r="D49" t="s">
        <v>28</v>
      </c>
      <c r="E49">
        <f t="shared" si="6"/>
        <v>0.32471591776601177</v>
      </c>
      <c r="F49" t="s">
        <v>28</v>
      </c>
      <c r="G49" t="s">
        <v>28</v>
      </c>
      <c r="H49" t="s">
        <v>28</v>
      </c>
      <c r="I49">
        <f>SUM(H49:H$49)/SUM($H$7:$H$50)*100</f>
        <v>0</v>
      </c>
      <c r="J49" t="s">
        <v>28</v>
      </c>
      <c r="K49" t="s">
        <v>28</v>
      </c>
      <c r="L49">
        <f>SUM(K49:K$49)/SUM($K$7:$K$49)*100</f>
        <v>0</v>
      </c>
    </row>
    <row r="50" spans="1:12" x14ac:dyDescent="0.25">
      <c r="A50" s="7"/>
      <c r="B50" s="8"/>
      <c r="C50" s="8"/>
    </row>
    <row r="51" spans="1:12" x14ac:dyDescent="0.25">
      <c r="A51" t="s">
        <v>51</v>
      </c>
    </row>
    <row r="53" spans="1:12" x14ac:dyDescent="0.25">
      <c r="A53" s="13" t="s">
        <v>65</v>
      </c>
    </row>
    <row r="54" spans="1:12" x14ac:dyDescent="0.25">
      <c r="A54" s="12" t="s">
        <v>62</v>
      </c>
    </row>
    <row r="55" spans="1:12" x14ac:dyDescent="0.25">
      <c r="A55" s="12" t="s">
        <v>63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S1 Crustal Reworking Rate</vt:lpstr>
      <vt:lpstr>S2 Dhuime 2012 Calculations</vt:lpstr>
      <vt:lpstr>S3 WR Crustal Growth Rate</vt:lpstr>
      <vt:lpstr>S4 Hadean Model Growth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Nicola McLoughlin</cp:lastModifiedBy>
  <dcterms:created xsi:type="dcterms:W3CDTF">2021-07-11T16:35:04Z</dcterms:created>
  <dcterms:modified xsi:type="dcterms:W3CDTF">2023-08-03T08:18:37Z</dcterms:modified>
</cp:coreProperties>
</file>