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29\GPL2412 (ex2411) Rizo\Supp Info\"/>
    </mc:Choice>
  </mc:AlternateContent>
  <xr:revisionPtr revIDLastSave="0" documentId="13_ncr:1_{0BA8BD23-E9E4-4823-A356-921CDB59C72F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W normalisation using 186W184W" sheetId="1" r:id="rId1"/>
    <sheet name="W normalisation using 186W183W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2" l="1"/>
  <c r="L21" i="2"/>
  <c r="N31" i="2"/>
  <c r="N18" i="2"/>
  <c r="P24" i="2"/>
  <c r="N27" i="2"/>
  <c r="J31" i="2"/>
  <c r="O27" i="2"/>
  <c r="K27" i="2"/>
  <c r="J27" i="2"/>
  <c r="Q26" i="2"/>
  <c r="M26" i="2"/>
  <c r="Q25" i="2"/>
  <c r="M25" i="2"/>
  <c r="Q24" i="2"/>
  <c r="M24" i="2"/>
  <c r="Q23" i="2"/>
  <c r="M23" i="2"/>
  <c r="Q22" i="2"/>
  <c r="M22" i="2"/>
  <c r="Q21" i="2"/>
  <c r="M21" i="2"/>
  <c r="Q20" i="2"/>
  <c r="M20" i="2"/>
  <c r="O31" i="2"/>
  <c r="Q31" i="2"/>
  <c r="K31" i="2"/>
  <c r="Q30" i="2"/>
  <c r="M30" i="2"/>
  <c r="Q29" i="2"/>
  <c r="M29" i="2"/>
  <c r="O18" i="2"/>
  <c r="K18" i="2"/>
  <c r="M18" i="2"/>
  <c r="Q17" i="2"/>
  <c r="M17" i="2"/>
  <c r="Q16" i="2"/>
  <c r="M16" i="2"/>
  <c r="Q15" i="2"/>
  <c r="M15" i="2"/>
  <c r="Q14" i="2"/>
  <c r="M14" i="2"/>
  <c r="Q13" i="2"/>
  <c r="M13" i="2"/>
  <c r="Q12" i="2"/>
  <c r="M12" i="2"/>
  <c r="K31" i="1"/>
  <c r="L31" i="1"/>
  <c r="P31" i="1"/>
  <c r="M18" i="1"/>
  <c r="Q30" i="1"/>
  <c r="L18" i="1"/>
  <c r="K18" i="1"/>
  <c r="O18" i="1"/>
  <c r="N18" i="1"/>
  <c r="N31" i="1"/>
  <c r="M31" i="1"/>
  <c r="Q31" i="1"/>
  <c r="N27" i="1"/>
  <c r="M27" i="1"/>
  <c r="L27" i="1"/>
  <c r="K27" i="1"/>
  <c r="R30" i="1"/>
  <c r="P30" i="1"/>
  <c r="R29" i="1"/>
  <c r="P29" i="1"/>
  <c r="R26" i="1"/>
  <c r="P26" i="1"/>
  <c r="R25" i="1"/>
  <c r="P25" i="1"/>
  <c r="R24" i="1"/>
  <c r="P24" i="1"/>
  <c r="R23" i="1"/>
  <c r="P23" i="1"/>
  <c r="R22" i="1"/>
  <c r="P22" i="1"/>
  <c r="R21" i="1"/>
  <c r="P21" i="1"/>
  <c r="R20" i="1"/>
  <c r="P20" i="1"/>
  <c r="R17" i="1"/>
  <c r="P17" i="1"/>
  <c r="R16" i="1"/>
  <c r="P16" i="1"/>
  <c r="R15" i="1"/>
  <c r="P15" i="1"/>
  <c r="R14" i="1"/>
  <c r="P14" i="1"/>
  <c r="R13" i="1"/>
  <c r="P13" i="1"/>
  <c r="R12" i="1"/>
  <c r="P12" i="1"/>
  <c r="O27" i="1"/>
  <c r="R31" i="1"/>
  <c r="P18" i="1"/>
  <c r="O29" i="1"/>
  <c r="P27" i="1"/>
  <c r="O13" i="1"/>
  <c r="O24" i="1"/>
  <c r="O16" i="1"/>
  <c r="O21" i="1"/>
  <c r="Q27" i="1"/>
  <c r="R18" i="1"/>
  <c r="R27" i="1"/>
  <c r="Q18" i="1"/>
  <c r="Q13" i="1"/>
  <c r="Q29" i="1"/>
  <c r="Q20" i="1"/>
  <c r="Q12" i="1"/>
  <c r="Q23" i="1"/>
  <c r="Q24" i="1"/>
  <c r="Q15" i="1"/>
  <c r="Q26" i="1"/>
  <c r="Q16" i="1"/>
  <c r="Q21" i="1"/>
  <c r="L27" i="2"/>
  <c r="L14" i="2"/>
  <c r="L29" i="2"/>
  <c r="L23" i="2"/>
  <c r="L25" i="2"/>
  <c r="Q27" i="2"/>
  <c r="L15" i="2"/>
  <c r="L30" i="2"/>
  <c r="L31" i="2"/>
  <c r="L13" i="2"/>
  <c r="L18" i="2"/>
  <c r="Q18" i="2"/>
  <c r="M31" i="2"/>
  <c r="P30" i="2"/>
  <c r="P27" i="2"/>
  <c r="P15" i="2"/>
  <c r="P25" i="2"/>
  <c r="P31" i="2"/>
  <c r="P18" i="2"/>
  <c r="M27" i="2"/>
  <c r="P20" i="2"/>
  <c r="P12" i="2"/>
  <c r="L22" i="2"/>
  <c r="L17" i="2"/>
  <c r="P22" i="2"/>
  <c r="L12" i="2"/>
  <c r="L26" i="2"/>
  <c r="P26" i="2"/>
  <c r="L16" i="2"/>
  <c r="P23" i="2"/>
  <c r="L20" i="2"/>
  <c r="P16" i="2"/>
  <c r="L24" i="2"/>
  <c r="P13" i="2"/>
  <c r="P29" i="2"/>
  <c r="O12" i="1"/>
  <c r="O15" i="1"/>
  <c r="O20" i="1"/>
  <c r="O23" i="1"/>
  <c r="O26" i="1"/>
  <c r="O14" i="1"/>
  <c r="O22" i="1"/>
  <c r="O31" i="1"/>
  <c r="O17" i="1"/>
  <c r="O25" i="1"/>
  <c r="O30" i="1"/>
  <c r="Q14" i="1"/>
  <c r="Q17" i="1"/>
  <c r="Q22" i="1"/>
  <c r="Q25" i="1"/>
  <c r="P14" i="2"/>
  <c r="P17" i="2"/>
  <c r="P21" i="2"/>
</calcChain>
</file>

<file path=xl/sharedStrings.xml><?xml version="1.0" encoding="utf-8"?>
<sst xmlns="http://schemas.openxmlformats.org/spreadsheetml/2006/main" count="93" uniqueCount="27">
  <si>
    <t>NIST : National Institute of Standards and Technology W isotope standard reference material 3163</t>
  </si>
  <si>
    <t>AA: Alfa Aesar W standard</t>
  </si>
  <si>
    <t>Notes:</t>
  </si>
  <si>
    <r>
      <rPr>
        <b/>
        <vertAlign val="superscript"/>
        <sz val="12"/>
        <color theme="1"/>
        <rFont val="Calibri (Body)"/>
      </rPr>
      <t>182</t>
    </r>
    <r>
      <rPr>
        <b/>
        <sz val="12"/>
        <color theme="1"/>
        <rFont val="Calibri"/>
        <family val="2"/>
        <scheme val="minor"/>
      </rPr>
      <t>W/</t>
    </r>
    <r>
      <rPr>
        <b/>
        <vertAlign val="superscript"/>
        <sz val="12"/>
        <color theme="1"/>
        <rFont val="Calibri (Body)"/>
      </rPr>
      <t>184</t>
    </r>
    <r>
      <rPr>
        <b/>
        <sz val="12"/>
        <color theme="1"/>
        <rFont val="Calibri"/>
        <family val="2"/>
        <scheme val="minor"/>
      </rPr>
      <t>W</t>
    </r>
  </si>
  <si>
    <r>
      <rPr>
        <b/>
        <vertAlign val="superscript"/>
        <sz val="12"/>
        <color theme="1"/>
        <rFont val="Calibri (Body)"/>
      </rPr>
      <t>183</t>
    </r>
    <r>
      <rPr>
        <b/>
        <sz val="12"/>
        <color theme="1"/>
        <rFont val="Calibri"/>
        <family val="2"/>
        <scheme val="minor"/>
      </rPr>
      <t>W/</t>
    </r>
    <r>
      <rPr>
        <b/>
        <vertAlign val="superscript"/>
        <sz val="12"/>
        <color theme="1"/>
        <rFont val="Calibri (Body)"/>
      </rPr>
      <t>184</t>
    </r>
    <r>
      <rPr>
        <b/>
        <sz val="12"/>
        <color theme="1"/>
        <rFont val="Calibri"/>
        <family val="2"/>
        <scheme val="minor"/>
      </rPr>
      <t>W</t>
    </r>
  </si>
  <si>
    <r>
      <t>µ</t>
    </r>
    <r>
      <rPr>
        <b/>
        <vertAlign val="superscript"/>
        <sz val="12"/>
        <color theme="1"/>
        <rFont val="Calibri (Body)"/>
      </rPr>
      <t>182</t>
    </r>
    <r>
      <rPr>
        <b/>
        <sz val="12"/>
        <color theme="1"/>
        <rFont val="Calibri"/>
        <family val="2"/>
        <scheme val="minor"/>
      </rPr>
      <t>W</t>
    </r>
  </si>
  <si>
    <r>
      <t>µ</t>
    </r>
    <r>
      <rPr>
        <b/>
        <vertAlign val="superscript"/>
        <sz val="12"/>
        <color theme="1"/>
        <rFont val="Calibri (Body)"/>
      </rPr>
      <t>183</t>
    </r>
    <r>
      <rPr>
        <b/>
        <sz val="12"/>
        <color theme="1"/>
        <rFont val="Calibri"/>
        <family val="2"/>
        <scheme val="minor"/>
      </rPr>
      <t>W</t>
    </r>
  </si>
  <si>
    <t>AA 500 ng</t>
  </si>
  <si>
    <t>PAC2DR01-1</t>
  </si>
  <si>
    <t>PAC2DR02-1</t>
  </si>
  <si>
    <t>PAC2DR05-2g</t>
  </si>
  <si>
    <t>PAC2DR06-6</t>
  </si>
  <si>
    <t>PAC2DR08-1</t>
  </si>
  <si>
    <t>PAC2DR20-1</t>
  </si>
  <si>
    <t xml:space="preserve"> PAC2DR27-1</t>
  </si>
  <si>
    <t>NIST 500 ng</t>
  </si>
  <si>
    <t>Sample</t>
  </si>
  <si>
    <t>Static line 1</t>
  </si>
  <si>
    <t>Static line 2</t>
  </si>
  <si>
    <t>Cycles</t>
  </si>
  <si>
    <t>Mean Static  line 1 and line 2</t>
  </si>
  <si>
    <r>
      <rPr>
        <b/>
        <sz val="12"/>
        <color theme="1"/>
        <rFont val="Calibri"/>
        <family val="2"/>
        <scheme val="minor"/>
      </rPr>
      <t>Data Table S-2</t>
    </r>
    <r>
      <rPr>
        <sz val="12"/>
        <color theme="1"/>
        <rFont val="Calibri"/>
        <family val="2"/>
        <scheme val="minor"/>
      </rPr>
      <t xml:space="preserve"> Detailed high-precision W isotope measurements for the PAR MORB samples of this study.</t>
    </r>
  </si>
  <si>
    <t>© 2024 The Authors </t>
  </si>
  <si>
    <t>Published by the European Association of Geochemistry under Creative Commons License CC BY-NC-ND.</t>
  </si>
  <si>
    <t xml:space="preserve">Mean ± 2 s.d. </t>
  </si>
  <si>
    <t>± 2 s.e.</t>
  </si>
  <si>
    <r>
      <t xml:space="preserve">Peters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 xml:space="preserve">. (2024)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29, 51–56 | https://doi.org/10.7185/geochemlet.2412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</si>
</sst>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0" xfId="0" applyNumberFormat="1" applyFill="1"/>
    <xf numFmtId="165" fontId="1" fillId="2" borderId="0" xfId="0" applyNumberFormat="1" applyFont="1" applyFill="1"/>
    <xf numFmtId="1" fontId="1" fillId="2" borderId="1" xfId="0" applyNumberFormat="1" applyFont="1" applyFill="1" applyBorder="1"/>
    <xf numFmtId="164" fontId="0" fillId="2" borderId="5" xfId="0" applyNumberFormat="1" applyFill="1" applyBorder="1"/>
    <xf numFmtId="1" fontId="1" fillId="2" borderId="0" xfId="0" applyNumberFormat="1" applyFont="1" applyFill="1"/>
    <xf numFmtId="0" fontId="0" fillId="2" borderId="5" xfId="0" applyFill="1" applyBorder="1"/>
    <xf numFmtId="0" fontId="0" fillId="2" borderId="0" xfId="0" applyFill="1" applyAlignment="1">
      <alignment horizontal="left" wrapText="1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0" xfId="0" applyFont="1" applyFill="1"/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3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3" borderId="5" xfId="0" applyFill="1" applyBorder="1" applyAlignment="1">
      <alignment horizontal="left" wrapText="1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/>
    <xf numFmtId="0" fontId="0" fillId="3" borderId="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2" fontId="7" fillId="0" borderId="0" xfId="0" applyNumberFormat="1" applyFont="1"/>
    <xf numFmtId="0" fontId="1" fillId="2" borderId="7" xfId="0" applyFont="1" applyFill="1" applyBorder="1" applyAlignment="1">
      <alignment horizontal="right"/>
    </xf>
    <xf numFmtId="0" fontId="0" fillId="2" borderId="0" xfId="0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0" borderId="0" xfId="0" applyFont="1" applyFill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104775</xdr:rowOff>
    </xdr:from>
    <xdr:to>
      <xdr:col>3</xdr:col>
      <xdr:colOff>340710</xdr:colOff>
      <xdr:row>5</xdr:row>
      <xdr:rowOff>72390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EF4EB2E-7C75-4326-9E31-596650ECA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04775"/>
          <a:ext cx="2569560" cy="967740"/>
        </a:xfrm>
        <a:prstGeom prst="rect">
          <a:avLst/>
        </a:prstGeom>
      </xdr:spPr>
    </xdr:pic>
    <xdr:clientData/>
  </xdr:twoCellAnchor>
  <xdr:twoCellAnchor>
    <xdr:from>
      <xdr:col>11</xdr:col>
      <xdr:colOff>571500</xdr:colOff>
      <xdr:row>0</xdr:row>
      <xdr:rowOff>104775</xdr:rowOff>
    </xdr:from>
    <xdr:to>
      <xdr:col>18</xdr:col>
      <xdr:colOff>41600</xdr:colOff>
      <xdr:row>5</xdr:row>
      <xdr:rowOff>78105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BF821413-316A-42B1-B8B8-708C21E45FBA}"/>
            </a:ext>
          </a:extLst>
        </xdr:cNvPr>
        <xdr:cNvSpPr txBox="1">
          <a:spLocks noChangeArrowheads="1"/>
        </xdr:cNvSpPr>
      </xdr:nvSpPr>
      <xdr:spPr bwMode="auto">
        <a:xfrm>
          <a:off x="9867900" y="104775"/>
          <a:ext cx="5547050" cy="97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Peters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Comparative </a:t>
          </a:r>
          <a:r>
            <a:rPr lang="en-GB" sz="1800" b="1" kern="12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142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Nd and </a:t>
          </a:r>
          <a:r>
            <a:rPr lang="en-GB" sz="1800" b="1" kern="12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182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study of MORBs and the 4.5 Gyr evolution of the upper mantle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56865</xdr:colOff>
      <xdr:row>5</xdr:row>
      <xdr:rowOff>47625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727E55-F4B6-44CB-BD96-37A2A0F66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76200"/>
          <a:ext cx="2561940" cy="967740"/>
        </a:xfrm>
        <a:prstGeom prst="rect">
          <a:avLst/>
        </a:prstGeom>
      </xdr:spPr>
    </xdr:pic>
    <xdr:clientData/>
  </xdr:twoCellAnchor>
  <xdr:twoCellAnchor>
    <xdr:from>
      <xdr:col>10</xdr:col>
      <xdr:colOff>504825</xdr:colOff>
      <xdr:row>0</xdr:row>
      <xdr:rowOff>95250</xdr:rowOff>
    </xdr:from>
    <xdr:to>
      <xdr:col>17</xdr:col>
      <xdr:colOff>60650</xdr:colOff>
      <xdr:row>5</xdr:row>
      <xdr:rowOff>68580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FD12190C-F020-4F3F-B628-022FB2A1CA78}"/>
            </a:ext>
          </a:extLst>
        </xdr:cNvPr>
        <xdr:cNvSpPr txBox="1">
          <a:spLocks noChangeArrowheads="1"/>
        </xdr:cNvSpPr>
      </xdr:nvSpPr>
      <xdr:spPr bwMode="auto">
        <a:xfrm>
          <a:off x="9153525" y="95250"/>
          <a:ext cx="5556575" cy="973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Peters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Comparative </a:t>
          </a:r>
          <a:r>
            <a:rPr lang="en-GB" sz="1800" b="1" kern="12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142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Nd and </a:t>
          </a:r>
          <a:r>
            <a:rPr lang="en-GB" sz="1800" b="1" kern="12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182</a:t>
          </a:r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study of MORBs and the 4.5 Gyr evolution of the upper mantle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R39"/>
  <sheetViews>
    <sheetView tabSelected="1" workbookViewId="0">
      <selection activeCell="E4" sqref="E4"/>
    </sheetView>
  </sheetViews>
  <sheetFormatPr defaultColWidth="11.19921875" defaultRowHeight="15.6"/>
  <cols>
    <col min="1" max="1" width="12.5" customWidth="1"/>
    <col min="2" max="2" width="8.296875" customWidth="1"/>
    <col min="12" max="12" width="12.19921875" bestFit="1" customWidth="1"/>
  </cols>
  <sheetData>
    <row r="8" spans="1:18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>
      <c r="A10" s="33"/>
      <c r="B10" s="33"/>
      <c r="C10" s="55" t="s">
        <v>17</v>
      </c>
      <c r="D10" s="55"/>
      <c r="E10" s="55"/>
      <c r="F10" s="55"/>
      <c r="G10" s="55" t="s">
        <v>18</v>
      </c>
      <c r="H10" s="55"/>
      <c r="I10" s="55"/>
      <c r="J10" s="55"/>
      <c r="K10" s="55" t="s">
        <v>20</v>
      </c>
      <c r="L10" s="55"/>
      <c r="M10" s="55"/>
      <c r="N10" s="55"/>
      <c r="O10" s="55" t="s">
        <v>20</v>
      </c>
      <c r="P10" s="55"/>
      <c r="Q10" s="55"/>
      <c r="R10" s="55"/>
    </row>
    <row r="11" spans="1:18" ht="18">
      <c r="A11" s="34" t="s">
        <v>16</v>
      </c>
      <c r="B11" s="35" t="s">
        <v>19</v>
      </c>
      <c r="C11" s="36" t="s">
        <v>3</v>
      </c>
      <c r="D11" s="37" t="s">
        <v>25</v>
      </c>
      <c r="E11" s="38" t="s">
        <v>4</v>
      </c>
      <c r="F11" s="37" t="s">
        <v>25</v>
      </c>
      <c r="G11" s="36" t="s">
        <v>3</v>
      </c>
      <c r="H11" s="37" t="s">
        <v>25</v>
      </c>
      <c r="I11" s="38" t="s">
        <v>4</v>
      </c>
      <c r="J11" s="37" t="s">
        <v>25</v>
      </c>
      <c r="K11" s="36" t="s">
        <v>3</v>
      </c>
      <c r="L11" s="37" t="s">
        <v>25</v>
      </c>
      <c r="M11" s="38" t="s">
        <v>4</v>
      </c>
      <c r="N11" s="37" t="s">
        <v>25</v>
      </c>
      <c r="O11" s="39" t="s">
        <v>5</v>
      </c>
      <c r="P11" s="37" t="s">
        <v>25</v>
      </c>
      <c r="Q11" s="39" t="s">
        <v>6</v>
      </c>
      <c r="R11" s="37" t="s">
        <v>25</v>
      </c>
    </row>
    <row r="12" spans="1:18">
      <c r="A12" s="28" t="s">
        <v>7</v>
      </c>
      <c r="B12" s="30">
        <v>280</v>
      </c>
      <c r="C12" s="11">
        <v>0.86488234996389413</v>
      </c>
      <c r="D12" s="12">
        <v>4.3521835207121141E-6</v>
      </c>
      <c r="E12" s="12">
        <v>0.46714687355808476</v>
      </c>
      <c r="F12" s="12">
        <v>2.2090372497771369E-6</v>
      </c>
      <c r="G12" s="11">
        <v>0.8648975289029136</v>
      </c>
      <c r="H12" s="12">
        <v>9.4294393253422175E-6</v>
      </c>
      <c r="I12" s="12">
        <v>0.46715177473241676</v>
      </c>
      <c r="J12" s="12">
        <v>4.2440394942843886E-6</v>
      </c>
      <c r="K12" s="11">
        <v>0.86488822796952447</v>
      </c>
      <c r="L12" s="12">
        <v>5.068601918971975E-6</v>
      </c>
      <c r="M12" s="12">
        <v>0.46714891286895577</v>
      </c>
      <c r="N12" s="12">
        <v>2.24114367006076E-6</v>
      </c>
      <c r="O12" s="13">
        <f t="shared" ref="O12:O17" si="0">(K12/$K$18-1)*1000000</f>
        <v>0.82962666714259115</v>
      </c>
      <c r="P12" s="14">
        <f t="shared" ref="P12:P17" si="1">L12/K12*1000000</f>
        <v>5.8604126580279621</v>
      </c>
      <c r="Q12" s="13">
        <f>(M12/$M$18-1)*1000000</f>
        <v>-0.69971667948642846</v>
      </c>
      <c r="R12" s="14">
        <f t="shared" ref="R12:R17" si="2">N12/M12*1000000</f>
        <v>4.7974930655344235</v>
      </c>
    </row>
    <row r="13" spans="1:18">
      <c r="A13" s="28" t="s">
        <v>7</v>
      </c>
      <c r="B13" s="30">
        <v>300</v>
      </c>
      <c r="C13" s="11">
        <v>0.8648807796253104</v>
      </c>
      <c r="D13" s="12">
        <v>4.4180706459503322E-6</v>
      </c>
      <c r="E13" s="12">
        <v>0.46714628266980585</v>
      </c>
      <c r="F13" s="12">
        <v>2.0992509030930748E-6</v>
      </c>
      <c r="G13" s="11">
        <v>0.86489210022752649</v>
      </c>
      <c r="H13" s="12">
        <v>8.5730950103493304E-6</v>
      </c>
      <c r="I13" s="12">
        <v>0.4671555800367071</v>
      </c>
      <c r="J13" s="12">
        <v>3.6962695537997749E-6</v>
      </c>
      <c r="K13" s="11">
        <v>0.86488582163094674</v>
      </c>
      <c r="L13" s="12">
        <v>4.6434335101780422E-6</v>
      </c>
      <c r="M13" s="12">
        <v>0.46714961980684272</v>
      </c>
      <c r="N13" s="12">
        <v>2.0463818297712452E-6</v>
      </c>
      <c r="O13" s="13">
        <f t="shared" si="0"/>
        <v>-1.9526294628979812</v>
      </c>
      <c r="P13" s="14">
        <f t="shared" si="1"/>
        <v>5.3688399023835895</v>
      </c>
      <c r="Q13" s="13">
        <f t="shared" ref="Q13:Q17" si="3">(M13/$M$18-1)*1000000</f>
        <v>0.81358533798869814</v>
      </c>
      <c r="R13" s="14">
        <f t="shared" si="2"/>
        <v>4.3805704703717501</v>
      </c>
    </row>
    <row r="14" spans="1:18">
      <c r="A14" s="28" t="s">
        <v>7</v>
      </c>
      <c r="B14" s="30">
        <v>540</v>
      </c>
      <c r="C14" s="11">
        <v>0.86487657569168797</v>
      </c>
      <c r="D14" s="12">
        <v>4.0515630723659625E-6</v>
      </c>
      <c r="E14" s="12">
        <v>0.46714444652180914</v>
      </c>
      <c r="F14" s="12">
        <v>1.7246216812058508E-6</v>
      </c>
      <c r="G14" s="11">
        <v>0.86489866551097094</v>
      </c>
      <c r="H14" s="12">
        <v>6.883498815856379E-6</v>
      </c>
      <c r="I14" s="12">
        <v>0.46715402246907295</v>
      </c>
      <c r="J14" s="12">
        <v>3.6426241103633175E-6</v>
      </c>
      <c r="K14" s="11">
        <v>0.86488895566222546</v>
      </c>
      <c r="L14" s="12">
        <v>4.2412871034493813E-6</v>
      </c>
      <c r="M14" s="12">
        <v>0.46714884422379527</v>
      </c>
      <c r="N14" s="12">
        <v>1.9240192667108838E-6</v>
      </c>
      <c r="O14" s="13">
        <f t="shared" si="0"/>
        <v>1.6709993222452368</v>
      </c>
      <c r="P14" s="14">
        <f t="shared" si="1"/>
        <v>4.9038516166528288</v>
      </c>
      <c r="Q14" s="13">
        <f t="shared" si="3"/>
        <v>-0.8466614985769283</v>
      </c>
      <c r="R14" s="14">
        <f t="shared" si="2"/>
        <v>4.118642891876986</v>
      </c>
    </row>
    <row r="15" spans="1:18">
      <c r="A15" s="28" t="s">
        <v>7</v>
      </c>
      <c r="B15" s="30">
        <v>480</v>
      </c>
      <c r="C15" s="11">
        <v>0.86487852330344428</v>
      </c>
      <c r="D15" s="12">
        <v>4.1239879994215073E-6</v>
      </c>
      <c r="E15" s="12">
        <v>0.46714404441160634</v>
      </c>
      <c r="F15" s="12">
        <v>1.8779641071996865E-6</v>
      </c>
      <c r="G15" s="11">
        <v>0.86489296998313336</v>
      </c>
      <c r="H15" s="12">
        <v>7.4875203999083199E-6</v>
      </c>
      <c r="I15" s="12">
        <v>0.46715318793850696</v>
      </c>
      <c r="J15" s="12">
        <v>3.844099818741065E-6</v>
      </c>
      <c r="K15" s="11">
        <v>0.86488789316348746</v>
      </c>
      <c r="L15" s="12">
        <v>4.4688073602208019E-6</v>
      </c>
      <c r="M15" s="12">
        <v>0.46714848103813139</v>
      </c>
      <c r="N15" s="12">
        <v>2.1224524578863347E-6</v>
      </c>
      <c r="O15" s="13">
        <f t="shared" si="0"/>
        <v>0.44251732300715219</v>
      </c>
      <c r="P15" s="14">
        <f t="shared" si="1"/>
        <v>5.1669209333886181</v>
      </c>
      <c r="Q15" s="13">
        <f t="shared" si="3"/>
        <v>-1.6241125420091151</v>
      </c>
      <c r="R15" s="14">
        <f t="shared" si="2"/>
        <v>4.5434215116565646</v>
      </c>
    </row>
    <row r="16" spans="1:18">
      <c r="A16" s="28" t="s">
        <v>7</v>
      </c>
      <c r="B16" s="30">
        <v>280</v>
      </c>
      <c r="C16" s="11">
        <v>0.86487595626414604</v>
      </c>
      <c r="D16" s="12">
        <v>5.7599684483954837E-6</v>
      </c>
      <c r="E16" s="12">
        <v>0.46714506457995991</v>
      </c>
      <c r="F16" s="12">
        <v>2.5872676378191131E-6</v>
      </c>
      <c r="G16" s="11">
        <v>0.86490159599733474</v>
      </c>
      <c r="H16" s="12">
        <v>9.8950474741957165E-6</v>
      </c>
      <c r="I16" s="12">
        <v>0.46715297641368503</v>
      </c>
      <c r="J16" s="12">
        <v>4.1079545880578196E-6</v>
      </c>
      <c r="K16" s="11">
        <v>0.86488817582186028</v>
      </c>
      <c r="L16" s="12">
        <v>5.9430215668677541E-6</v>
      </c>
      <c r="M16" s="12">
        <v>0.46714986199650921</v>
      </c>
      <c r="N16" s="12">
        <v>2.6214292029202867E-6</v>
      </c>
      <c r="O16" s="13">
        <f t="shared" si="0"/>
        <v>0.76933250925392827</v>
      </c>
      <c r="P16" s="14">
        <f>L16/K16*1000000</f>
        <v>6.8714334789239038</v>
      </c>
      <c r="Q16" s="13">
        <f t="shared" si="3"/>
        <v>1.3320270817462898</v>
      </c>
      <c r="R16" s="14">
        <f>N16/M16*1000000</f>
        <v>5.6115380013531402</v>
      </c>
    </row>
    <row r="17" spans="1:18">
      <c r="A17" s="29" t="s">
        <v>7</v>
      </c>
      <c r="B17" s="31">
        <v>640</v>
      </c>
      <c r="C17" s="15">
        <v>0.86487796301721287</v>
      </c>
      <c r="D17" s="16">
        <v>3.2287099111739613E-6</v>
      </c>
      <c r="E17" s="16">
        <v>0.46714481701224203</v>
      </c>
      <c r="F17" s="16">
        <v>1.6020143313535434E-6</v>
      </c>
      <c r="G17" s="15">
        <v>0.8648998769185442</v>
      </c>
      <c r="H17" s="16">
        <v>6.8150177759553564E-6</v>
      </c>
      <c r="I17" s="16">
        <v>0.46715463234098864</v>
      </c>
      <c r="J17" s="16">
        <v>3.2419734692752246E-6</v>
      </c>
      <c r="K17" s="11">
        <v>0.86488598836664632</v>
      </c>
      <c r="L17" s="12">
        <v>3.8866491327664946E-6</v>
      </c>
      <c r="M17" s="12">
        <v>0.46714971851218978</v>
      </c>
      <c r="N17" s="12">
        <v>1.8524379748981757E-6</v>
      </c>
      <c r="O17" s="17">
        <f t="shared" si="0"/>
        <v>-1.7598463580847934</v>
      </c>
      <c r="P17" s="18">
        <f t="shared" si="1"/>
        <v>4.4938283022788994</v>
      </c>
      <c r="Q17" s="17">
        <f t="shared" si="3"/>
        <v>1.0248783008925955</v>
      </c>
      <c r="R17" s="18">
        <f t="shared" si="2"/>
        <v>3.965405311166506</v>
      </c>
    </row>
    <row r="18" spans="1:18">
      <c r="A18" s="1"/>
      <c r="B18" s="30"/>
      <c r="C18" s="2"/>
      <c r="D18" s="1"/>
      <c r="E18" s="1"/>
      <c r="F18" s="1"/>
      <c r="G18" s="2"/>
      <c r="H18" s="1"/>
      <c r="I18" s="53" t="s">
        <v>24</v>
      </c>
      <c r="J18" s="53"/>
      <c r="K18" s="21">
        <f>AVERAGE(K12:K17)</f>
        <v>0.86488751043578171</v>
      </c>
      <c r="L18" s="22">
        <f>2*STDEV(K12:K17)</f>
        <v>2.5863502468996155E-6</v>
      </c>
      <c r="M18" s="22">
        <f>AVERAGE(M12:M17)</f>
        <v>0.46714923974107064</v>
      </c>
      <c r="N18" s="23">
        <f>2*STDEV(M12:M17)</f>
        <v>1.1312941442727707E-6</v>
      </c>
      <c r="O18" s="24">
        <f>(K18/K18-1)*1000000</f>
        <v>0</v>
      </c>
      <c r="P18" s="24">
        <f>L18/K18*1000000</f>
        <v>2.9903891728028986</v>
      </c>
      <c r="Q18" s="25">
        <f>(M18/M18-1)*1000000</f>
        <v>0</v>
      </c>
      <c r="R18" s="24">
        <f>N18/M18*1000000</f>
        <v>2.4216974962858107</v>
      </c>
    </row>
    <row r="19" spans="1:18">
      <c r="A19" s="1"/>
      <c r="B19" s="30"/>
      <c r="C19" s="2"/>
      <c r="D19" s="1"/>
      <c r="E19" s="4"/>
      <c r="F19" s="1"/>
      <c r="G19" s="2"/>
      <c r="H19" s="1"/>
      <c r="I19" s="1"/>
      <c r="J19" s="1"/>
      <c r="K19" s="3"/>
      <c r="L19" s="4"/>
      <c r="M19" s="4"/>
      <c r="N19" s="7"/>
      <c r="O19" s="8"/>
      <c r="P19" s="5"/>
      <c r="Q19" s="6"/>
      <c r="R19" s="5"/>
    </row>
    <row r="20" spans="1:18">
      <c r="A20" s="28" t="s">
        <v>8</v>
      </c>
      <c r="B20" s="30">
        <v>560</v>
      </c>
      <c r="C20" s="11">
        <v>0.86487564334386224</v>
      </c>
      <c r="D20" s="12">
        <v>3.462028571947007E-6</v>
      </c>
      <c r="E20" s="12">
        <v>0.46714691082543774</v>
      </c>
      <c r="F20" s="12">
        <v>1.4999309593621962E-6</v>
      </c>
      <c r="G20" s="11">
        <v>0.86489495410909156</v>
      </c>
      <c r="H20" s="12">
        <v>4.9302402818334742E-6</v>
      </c>
      <c r="I20" s="12">
        <v>0.46715159345171253</v>
      </c>
      <c r="J20" s="12">
        <v>2.5062297090285098E-6</v>
      </c>
      <c r="K20" s="11">
        <v>0.86488601337118176</v>
      </c>
      <c r="L20" s="12">
        <v>2.7739093987537524E-6</v>
      </c>
      <c r="M20" s="12">
        <v>0.46714926318904842</v>
      </c>
      <c r="N20" s="19">
        <v>1.4548006452009485E-6</v>
      </c>
      <c r="O20" s="14">
        <f>(K20/$K$18-1)*1000000</f>
        <v>-1.7309356209471716</v>
      </c>
      <c r="P20" s="14">
        <f t="shared" ref="P20:P26" si="4">L20/K20*1000000</f>
        <v>3.207254315446165</v>
      </c>
      <c r="Q20" s="13">
        <f>(M20/$M$18-1)*1000000</f>
        <v>5.0193762035632972E-2</v>
      </c>
      <c r="R20" s="14">
        <f t="shared" ref="R20:R26" si="5">N20/M20*1000000</f>
        <v>3.1142094397614666</v>
      </c>
    </row>
    <row r="21" spans="1:18">
      <c r="A21" s="28" t="s">
        <v>9</v>
      </c>
      <c r="B21" s="30">
        <v>640</v>
      </c>
      <c r="C21" s="11">
        <v>0.86487856395527973</v>
      </c>
      <c r="D21" s="12">
        <v>2.5051268301571865E-6</v>
      </c>
      <c r="E21" s="12">
        <v>0.46714634821359968</v>
      </c>
      <c r="F21" s="12">
        <v>1.1418378822318744E-6</v>
      </c>
      <c r="G21" s="11">
        <v>0.86489849143422748</v>
      </c>
      <c r="H21" s="12">
        <v>4.669194208574569E-6</v>
      </c>
      <c r="I21" s="12">
        <v>0.46715731964829788</v>
      </c>
      <c r="J21" s="12">
        <v>2.0846864052738888E-6</v>
      </c>
      <c r="K21" s="11">
        <v>0.86488836745094411</v>
      </c>
      <c r="L21" s="12">
        <v>2.5169547637033886E-6</v>
      </c>
      <c r="M21" s="12">
        <v>0.46715168233990806</v>
      </c>
      <c r="N21" s="19">
        <v>1.1331872263732163E-6</v>
      </c>
      <c r="O21" s="14">
        <f t="shared" ref="O21:O26" si="6">(K21/$K$18-1)*1000000</f>
        <v>0.99089783600625481</v>
      </c>
      <c r="P21" s="14">
        <f>L21/K21*1000000</f>
        <v>2.9101498626019482</v>
      </c>
      <c r="Q21" s="13">
        <f t="shared" ref="Q21:Q26" si="7">(M21/$M$18-1)*1000000</f>
        <v>5.2287334102452121</v>
      </c>
      <c r="R21" s="14">
        <f t="shared" si="5"/>
        <v>2.4257372267123478</v>
      </c>
    </row>
    <row r="22" spans="1:18">
      <c r="A22" s="28" t="s">
        <v>10</v>
      </c>
      <c r="B22" s="30">
        <v>280</v>
      </c>
      <c r="C22" s="11">
        <v>0.86487607023222457</v>
      </c>
      <c r="D22" s="12">
        <v>4.1832605455476557E-6</v>
      </c>
      <c r="E22" s="12">
        <v>0.46714643086719099</v>
      </c>
      <c r="F22" s="12">
        <v>1.5853244141783537E-6</v>
      </c>
      <c r="G22" s="11">
        <v>0.86489867199979686</v>
      </c>
      <c r="H22" s="12">
        <v>7.9387617802334871E-6</v>
      </c>
      <c r="I22" s="12">
        <v>0.46715512595681002</v>
      </c>
      <c r="J22" s="12">
        <v>3.7174563599104001E-6</v>
      </c>
      <c r="K22" s="11">
        <v>0.86488488073719538</v>
      </c>
      <c r="L22" s="12">
        <v>4.1247273226553395E-6</v>
      </c>
      <c r="M22" s="12">
        <v>0.46715016295210204</v>
      </c>
      <c r="N22" s="19">
        <v>1.952818686187799E-6</v>
      </c>
      <c r="O22" s="14">
        <f t="shared" si="6"/>
        <v>-3.0405093779384273</v>
      </c>
      <c r="P22" s="14">
        <f t="shared" si="4"/>
        <v>4.7691055937289333</v>
      </c>
      <c r="Q22" s="13">
        <f t="shared" si="7"/>
        <v>1.9762657259558836</v>
      </c>
      <c r="R22" s="14">
        <f t="shared" si="5"/>
        <v>4.180280434554887</v>
      </c>
    </row>
    <row r="23" spans="1:18">
      <c r="A23" s="28" t="s">
        <v>11</v>
      </c>
      <c r="B23" s="30">
        <v>640</v>
      </c>
      <c r="C23" s="11">
        <v>0.86487878809310115</v>
      </c>
      <c r="D23" s="12">
        <v>2.9934632846298101E-6</v>
      </c>
      <c r="E23" s="12">
        <v>0.4671470166825647</v>
      </c>
      <c r="F23" s="12">
        <v>1.2755854833371219E-6</v>
      </c>
      <c r="G23" s="11">
        <v>0.86488958617834744</v>
      </c>
      <c r="H23" s="12">
        <v>5.1365174256037192E-6</v>
      </c>
      <c r="I23" s="12">
        <v>0.4671536380888292</v>
      </c>
      <c r="J23" s="12">
        <v>2.2826174496322318E-6</v>
      </c>
      <c r="K23" s="11">
        <v>0.86488654363221273</v>
      </c>
      <c r="L23" s="12">
        <v>3.0146524061065208E-6</v>
      </c>
      <c r="M23" s="12">
        <v>0.46715078485077205</v>
      </c>
      <c r="N23" s="19">
        <v>1.306063317176393E-6</v>
      </c>
      <c r="O23" s="14">
        <f>(K23/$K$18-1)*1000000</f>
        <v>-1.1178373572340305</v>
      </c>
      <c r="P23" s="14">
        <f t="shared" si="4"/>
        <v>3.4856044741383809</v>
      </c>
      <c r="Q23" s="13">
        <f t="shared" si="7"/>
        <v>3.3075290934991841</v>
      </c>
      <c r="R23" s="14">
        <f t="shared" si="5"/>
        <v>2.7958067491925664</v>
      </c>
    </row>
    <row r="24" spans="1:18">
      <c r="A24" s="28" t="s">
        <v>12</v>
      </c>
      <c r="B24" s="30">
        <v>480</v>
      </c>
      <c r="C24" s="11">
        <v>0.86487504738901777</v>
      </c>
      <c r="D24" s="12">
        <v>4.5406676269059844E-6</v>
      </c>
      <c r="E24" s="12">
        <v>0.46714663451882726</v>
      </c>
      <c r="F24" s="12">
        <v>2.1275856260202741E-6</v>
      </c>
      <c r="G24" s="11">
        <v>0.86489373814814574</v>
      </c>
      <c r="H24" s="12">
        <v>8.6579637622936091E-6</v>
      </c>
      <c r="I24" s="12">
        <v>0.46715461766211136</v>
      </c>
      <c r="J24" s="12">
        <v>4.4894537468382353E-6</v>
      </c>
      <c r="K24" s="11">
        <v>0.86488428982754451</v>
      </c>
      <c r="L24" s="12">
        <v>5.0403816616833984E-6</v>
      </c>
      <c r="M24" s="12">
        <v>0.46714955224767291</v>
      </c>
      <c r="N24" s="19">
        <v>2.5109338004871157E-6</v>
      </c>
      <c r="O24" s="14">
        <f t="shared" si="6"/>
        <v>-3.7237307722870483</v>
      </c>
      <c r="P24" s="14">
        <f t="shared" si="4"/>
        <v>5.8278104030406608</v>
      </c>
      <c r="Q24" s="13">
        <f t="shared" si="7"/>
        <v>0.66896523787107753</v>
      </c>
      <c r="R24" s="14">
        <f t="shared" si="5"/>
        <v>5.3750106114965757</v>
      </c>
    </row>
    <row r="25" spans="1:18">
      <c r="A25" s="28" t="s">
        <v>13</v>
      </c>
      <c r="B25" s="30">
        <v>640</v>
      </c>
      <c r="C25" s="11">
        <v>0.86487578774109419</v>
      </c>
      <c r="D25" s="12">
        <v>2.8702617439813653E-6</v>
      </c>
      <c r="E25" s="12">
        <v>0.46714556148920849</v>
      </c>
      <c r="F25" s="12">
        <v>1.1717362399300257E-6</v>
      </c>
      <c r="G25" s="11">
        <v>0.86489810965558711</v>
      </c>
      <c r="H25" s="12">
        <v>5.4199644699340905E-6</v>
      </c>
      <c r="I25" s="12">
        <v>0.46715300448534119</v>
      </c>
      <c r="J25" s="12">
        <v>2.5713556815341802E-6</v>
      </c>
      <c r="K25" s="11">
        <v>0.86488678105468586</v>
      </c>
      <c r="L25" s="12">
        <v>2.9679570779924264E-6</v>
      </c>
      <c r="M25" s="12">
        <v>0.46714934611354619</v>
      </c>
      <c r="N25" s="19">
        <v>1.4524291681636404E-6</v>
      </c>
      <c r="O25" s="14">
        <f t="shared" si="6"/>
        <v>-0.84332481053994712</v>
      </c>
      <c r="P25" s="14">
        <f t="shared" si="4"/>
        <v>3.4316134123048476</v>
      </c>
      <c r="Q25" s="13">
        <f t="shared" si="7"/>
        <v>0.22770555219153721</v>
      </c>
      <c r="R25" s="14">
        <f t="shared" si="5"/>
        <v>3.1091324011199841</v>
      </c>
    </row>
    <row r="26" spans="1:18">
      <c r="A26" s="29" t="s">
        <v>14</v>
      </c>
      <c r="B26" s="31">
        <v>640</v>
      </c>
      <c r="C26" s="15">
        <v>0.86487532917982557</v>
      </c>
      <c r="D26" s="16">
        <v>3.3462828660318018E-6</v>
      </c>
      <c r="E26" s="16">
        <v>0.467145939351788</v>
      </c>
      <c r="F26" s="16">
        <v>1.6415918189994502E-6</v>
      </c>
      <c r="G26" s="15">
        <v>0.8648942870262124</v>
      </c>
      <c r="H26" s="16">
        <v>6.2725038417271053E-6</v>
      </c>
      <c r="I26" s="16">
        <v>0.46715180992504463</v>
      </c>
      <c r="J26" s="16">
        <v>3.0397081404344362E-6</v>
      </c>
      <c r="K26" s="11">
        <v>0.8648841244435278</v>
      </c>
      <c r="L26" s="12">
        <v>3.5431125329943254E-6</v>
      </c>
      <c r="M26" s="12">
        <v>0.46714808707855088</v>
      </c>
      <c r="N26" s="19">
        <v>1.6271692695190024E-6</v>
      </c>
      <c r="O26" s="18">
        <f t="shared" si="6"/>
        <v>-3.9149510346891958</v>
      </c>
      <c r="P26" s="18">
        <f t="shared" si="4"/>
        <v>4.096632638821978</v>
      </c>
      <c r="Q26" s="17">
        <f t="shared" si="7"/>
        <v>-2.4674395711077324</v>
      </c>
      <c r="R26" s="18">
        <f t="shared" si="5"/>
        <v>3.483197971964282</v>
      </c>
    </row>
    <row r="27" spans="1:18">
      <c r="A27" s="28"/>
      <c r="B27" s="30"/>
      <c r="C27" s="2"/>
      <c r="D27" s="1"/>
      <c r="E27" s="1"/>
      <c r="F27" s="1"/>
      <c r="G27" s="2"/>
      <c r="H27" s="1"/>
      <c r="I27" s="53" t="s">
        <v>24</v>
      </c>
      <c r="J27" s="53"/>
      <c r="K27" s="21">
        <f>AVERAGE(K20:K26)</f>
        <v>0.86488585721675604</v>
      </c>
      <c r="L27" s="22">
        <f>2*STDEV(K20:K26)</f>
        <v>3.0619195413648725E-6</v>
      </c>
      <c r="M27" s="22">
        <f>AVERAGE(M20:M26)</f>
        <v>0.46714983982451441</v>
      </c>
      <c r="N27" s="23">
        <f>2*STDEV(M20:M26)</f>
        <v>2.3271480220172833E-6</v>
      </c>
      <c r="O27" s="24">
        <f>(K27/K18-1)*1000000</f>
        <v>-1.9114844482803761</v>
      </c>
      <c r="P27" s="24">
        <f>L27/K27*1000000</f>
        <v>3.540258539107433</v>
      </c>
      <c r="Q27" s="25">
        <f>(M27/M18-1)*1000000</f>
        <v>1.2845647443526786</v>
      </c>
      <c r="R27" s="24">
        <f>N27/M27*1000000</f>
        <v>4.9815879694863652</v>
      </c>
    </row>
    <row r="28" spans="1:18">
      <c r="A28" s="28"/>
      <c r="B28" s="30"/>
      <c r="C28" s="2"/>
      <c r="D28" s="1"/>
      <c r="E28" s="1"/>
      <c r="F28" s="1"/>
      <c r="G28" s="2"/>
      <c r="H28" s="1"/>
      <c r="I28" s="1"/>
      <c r="J28" s="1"/>
      <c r="K28" s="2"/>
      <c r="L28" s="1"/>
      <c r="M28" s="1"/>
      <c r="N28" s="9"/>
      <c r="O28" s="1"/>
      <c r="P28" s="1"/>
      <c r="Q28" s="2"/>
      <c r="R28" s="1"/>
    </row>
    <row r="29" spans="1:18">
      <c r="A29" s="28" t="s">
        <v>15</v>
      </c>
      <c r="B29" s="30">
        <v>400</v>
      </c>
      <c r="C29" s="11">
        <v>0.86488144607270945</v>
      </c>
      <c r="D29" s="12">
        <v>5.1174312956597794E-6</v>
      </c>
      <c r="E29" s="12">
        <v>0.46714600154021158</v>
      </c>
      <c r="F29" s="12">
        <v>2.1670637882782858E-6</v>
      </c>
      <c r="G29" s="11">
        <v>0.86490214292792733</v>
      </c>
      <c r="H29" s="12">
        <v>8.9389316461227697E-6</v>
      </c>
      <c r="I29" s="12">
        <v>0.46715310460141701</v>
      </c>
      <c r="J29" s="12">
        <v>4.1024349675626884E-6</v>
      </c>
      <c r="K29" s="11">
        <v>0.86489138521734121</v>
      </c>
      <c r="L29" s="12">
        <v>4.9301150853700187E-6</v>
      </c>
      <c r="M29" s="12">
        <v>0.46714997335034697</v>
      </c>
      <c r="N29" s="19">
        <v>2.1902094875767879E-6</v>
      </c>
      <c r="O29" s="14">
        <f>(K29/$K$18-1)*1000000</f>
        <v>4.4800988714399637</v>
      </c>
      <c r="P29" s="14">
        <f t="shared" ref="P29:P30" si="8">L29/K29*1000000</f>
        <v>5.7002707734580049</v>
      </c>
      <c r="Q29" s="13">
        <f>(M29/$M$18-1)*1000000</f>
        <v>1.5703959546087276</v>
      </c>
      <c r="R29" s="14">
        <f t="shared" ref="R29:R30" si="9">N29/M29*1000000</f>
        <v>4.6884504174726853</v>
      </c>
    </row>
    <row r="30" spans="1:18">
      <c r="A30" s="29" t="s">
        <v>15</v>
      </c>
      <c r="B30" s="31">
        <v>440</v>
      </c>
      <c r="C30" s="15">
        <v>0.86487231346075732</v>
      </c>
      <c r="D30" s="16">
        <v>4.2494447647668406E-6</v>
      </c>
      <c r="E30" s="16">
        <v>0.46714405552239568</v>
      </c>
      <c r="F30" s="16">
        <v>1.9897497660559733E-6</v>
      </c>
      <c r="G30" s="15">
        <v>0.86490276556981072</v>
      </c>
      <c r="H30" s="16">
        <v>8.9778402355102418E-6</v>
      </c>
      <c r="I30" s="16">
        <v>0.46715441592139384</v>
      </c>
      <c r="J30" s="16">
        <v>4.3298338149155542E-6</v>
      </c>
      <c r="K30" s="15">
        <v>0.86488773950409847</v>
      </c>
      <c r="L30" s="12">
        <v>4.8045314475810034E-6</v>
      </c>
      <c r="M30" s="12">
        <v>0.46714900282749589</v>
      </c>
      <c r="N30" s="20">
        <v>2.2918338237703331E-6</v>
      </c>
      <c r="O30" s="18">
        <f>(K30/$K$18-1)*1000000</f>
        <v>0.26485330639758331</v>
      </c>
      <c r="P30" s="18">
        <f t="shared" si="8"/>
        <v>5.5550925607244501</v>
      </c>
      <c r="Q30" s="17">
        <f>(M30/$M$18-1)*1000000</f>
        <v>-0.50714751220759524</v>
      </c>
      <c r="R30" s="18">
        <f t="shared" si="9"/>
        <v>4.9060017465490313</v>
      </c>
    </row>
    <row r="31" spans="1:18">
      <c r="A31" s="1"/>
      <c r="B31" s="1"/>
      <c r="C31" s="1"/>
      <c r="D31" s="1"/>
      <c r="E31" s="1"/>
      <c r="F31" s="1"/>
      <c r="G31" s="1"/>
      <c r="H31" s="1"/>
      <c r="I31" s="53" t="s">
        <v>24</v>
      </c>
      <c r="J31" s="53"/>
      <c r="K31" s="26">
        <f>AVERAGE(K29:K30)</f>
        <v>0.86488956236071979</v>
      </c>
      <c r="L31" s="22">
        <f>2*STDEV(K29:K30)</f>
        <v>5.1558171124049894E-6</v>
      </c>
      <c r="M31" s="22">
        <f>AVERAGE(M29:M30)</f>
        <v>0.46714948808892143</v>
      </c>
      <c r="N31" s="27">
        <f>2*STDEV(M29:M30)</f>
        <v>1.3725265785971102E-6</v>
      </c>
      <c r="O31" s="25">
        <f>(K31/K18-1)*1000000</f>
        <v>2.3724760889187735</v>
      </c>
      <c r="P31" s="24">
        <f>L31/K31*1000000</f>
        <v>5.9612433040955706</v>
      </c>
      <c r="Q31" s="25">
        <f>(M31/M22-1)*1000000</f>
        <v>-1.4446386497057873</v>
      </c>
      <c r="R31" s="24">
        <f>N31/M31*1000000</f>
        <v>2.9380885853306364</v>
      </c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32" t="s">
        <v>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 t="s">
        <v>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7" spans="1:18">
      <c r="A37" s="58" t="s">
        <v>26</v>
      </c>
    </row>
    <row r="38" spans="1:18">
      <c r="A38" s="52" t="s">
        <v>22</v>
      </c>
    </row>
    <row r="39" spans="1:18">
      <c r="A39" s="52" t="s">
        <v>23</v>
      </c>
    </row>
  </sheetData>
  <mergeCells count="8">
    <mergeCell ref="I31:J31"/>
    <mergeCell ref="I18:J18"/>
    <mergeCell ref="I27:J27"/>
    <mergeCell ref="A8:R8"/>
    <mergeCell ref="K10:N10"/>
    <mergeCell ref="C10:F10"/>
    <mergeCell ref="G10:J10"/>
    <mergeCell ref="O10:R10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R41"/>
  <sheetViews>
    <sheetView workbookViewId="0">
      <selection activeCell="E3" sqref="E3"/>
    </sheetView>
  </sheetViews>
  <sheetFormatPr defaultColWidth="11.19921875" defaultRowHeight="15.6"/>
  <cols>
    <col min="1" max="1" width="12.19921875" customWidth="1"/>
  </cols>
  <sheetData>
    <row r="8" spans="1:18">
      <c r="A8" s="54" t="s">
        <v>21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>
      <c r="A10" s="43"/>
      <c r="B10" s="55" t="s">
        <v>17</v>
      </c>
      <c r="C10" s="55"/>
      <c r="D10" s="55"/>
      <c r="E10" s="55"/>
      <c r="F10" s="56" t="s">
        <v>18</v>
      </c>
      <c r="G10" s="55"/>
      <c r="H10" s="55"/>
      <c r="I10" s="55"/>
      <c r="J10" s="56" t="s">
        <v>20</v>
      </c>
      <c r="K10" s="55"/>
      <c r="L10" s="55"/>
      <c r="M10" s="57"/>
      <c r="N10" s="56" t="s">
        <v>20</v>
      </c>
      <c r="O10" s="55"/>
      <c r="P10" s="55"/>
      <c r="Q10" s="55"/>
      <c r="R10" s="40"/>
    </row>
    <row r="11" spans="1:18" ht="18">
      <c r="A11" s="46" t="s">
        <v>16</v>
      </c>
      <c r="B11" s="37" t="s">
        <v>3</v>
      </c>
      <c r="C11" s="37" t="s">
        <v>25</v>
      </c>
      <c r="D11" s="37" t="s">
        <v>4</v>
      </c>
      <c r="E11" s="37" t="s">
        <v>25</v>
      </c>
      <c r="F11" s="39" t="s">
        <v>3</v>
      </c>
      <c r="G11" s="37" t="s">
        <v>25</v>
      </c>
      <c r="H11" s="37" t="s">
        <v>4</v>
      </c>
      <c r="I11" s="37" t="s">
        <v>25</v>
      </c>
      <c r="J11" s="39" t="s">
        <v>3</v>
      </c>
      <c r="K11" s="37" t="s">
        <v>25</v>
      </c>
      <c r="L11" s="37" t="s">
        <v>3</v>
      </c>
      <c r="M11" s="37" t="s">
        <v>25</v>
      </c>
      <c r="N11" s="39" t="s">
        <v>6</v>
      </c>
      <c r="O11" s="37" t="s">
        <v>25</v>
      </c>
      <c r="P11" s="37" t="s">
        <v>6</v>
      </c>
      <c r="Q11" s="37" t="s">
        <v>25</v>
      </c>
      <c r="R11" s="1"/>
    </row>
    <row r="12" spans="1:18">
      <c r="A12" s="44" t="s">
        <v>7</v>
      </c>
      <c r="B12" s="12">
        <v>0.86483926142837131</v>
      </c>
      <c r="C12" s="12">
        <v>2.7325813162335133E-6</v>
      </c>
      <c r="D12" s="12">
        <v>0.46713512591819406</v>
      </c>
      <c r="E12" s="12">
        <v>1.1602331814897918E-6</v>
      </c>
      <c r="F12" s="11">
        <v>0.86486353041527131</v>
      </c>
      <c r="G12" s="12">
        <v>5.6147100973695464E-6</v>
      </c>
      <c r="H12" s="12">
        <v>0.46713921046772394</v>
      </c>
      <c r="I12" s="12">
        <v>2.0679497448170774E-6</v>
      </c>
      <c r="J12" s="11">
        <v>0.86485291884646198</v>
      </c>
      <c r="K12" s="12">
        <v>3.2005942116934771E-6</v>
      </c>
      <c r="L12" s="14">
        <f t="shared" ref="L12:L18" si="0">(J12-J$18)*1000000/J$18</f>
        <v>1.2512944285535854</v>
      </c>
      <c r="M12" s="48">
        <f>K12*1000000/J12</f>
        <v>3.7007381740266534</v>
      </c>
      <c r="N12" s="11">
        <v>0.46713700653529916</v>
      </c>
      <c r="O12" s="12">
        <v>1.0946765509921351E-6</v>
      </c>
      <c r="P12" s="14">
        <f t="shared" ref="P12:P18" si="1">(N12-N$18)*1000000/N$18</f>
        <v>-4.7546667761645836</v>
      </c>
      <c r="Q12" s="14">
        <f>O12*1000000/N12</f>
        <v>2.3433736477253726</v>
      </c>
      <c r="R12" s="1"/>
    </row>
    <row r="13" spans="1:18">
      <c r="A13" s="44" t="s">
        <v>7</v>
      </c>
      <c r="B13" s="12">
        <v>0.86484859028867633</v>
      </c>
      <c r="C13" s="12">
        <v>3.496821602243585E-6</v>
      </c>
      <c r="D13" s="12">
        <v>0.46713805143259884</v>
      </c>
      <c r="E13" s="12">
        <v>1.4698967996277323E-6</v>
      </c>
      <c r="F13" s="11">
        <v>0.86485774001646543</v>
      </c>
      <c r="G13" s="12">
        <v>6.8003692200868741E-6</v>
      </c>
      <c r="H13" s="12">
        <v>0.46714130384823249</v>
      </c>
      <c r="I13" s="12">
        <v>2.8164772252548802E-6</v>
      </c>
      <c r="J13" s="11">
        <v>0.86485332107365309</v>
      </c>
      <c r="K13" s="12">
        <v>3.9596955145466547E-6</v>
      </c>
      <c r="L13" s="14">
        <f t="shared" si="0"/>
        <v>1.71637662420698</v>
      </c>
      <c r="M13" s="48">
        <f t="shared" ref="M13:M18" si="2">K13*1000000/J13</f>
        <v>4.5784590497160584</v>
      </c>
      <c r="N13" s="11">
        <v>0.46713940395042891</v>
      </c>
      <c r="O13" s="12">
        <v>1.4890588380866856E-6</v>
      </c>
      <c r="P13" s="14">
        <f t="shared" si="1"/>
        <v>0.37745441590799955</v>
      </c>
      <c r="Q13" s="14">
        <f t="shared" ref="Q13:Q18" si="3">O13*1000000/N13</f>
        <v>3.1876112901079501</v>
      </c>
      <c r="R13" s="40"/>
    </row>
    <row r="14" spans="1:18">
      <c r="A14" s="44" t="s">
        <v>7</v>
      </c>
      <c r="B14" s="12">
        <v>0.8648496136730025</v>
      </c>
      <c r="C14" s="12">
        <v>3.2184755899988759E-6</v>
      </c>
      <c r="D14" s="12">
        <v>0.46713616893596543</v>
      </c>
      <c r="E14" s="12">
        <v>1.2496051872863909E-6</v>
      </c>
      <c r="F14" s="11">
        <v>0.86485448216044958</v>
      </c>
      <c r="G14" s="12">
        <v>5.4841362386602487E-6</v>
      </c>
      <c r="H14" s="12">
        <v>0.46714223756260342</v>
      </c>
      <c r="I14" s="12">
        <v>2.5514562303378673E-6</v>
      </c>
      <c r="J14" s="11">
        <v>0.86485102954456483</v>
      </c>
      <c r="K14" s="12">
        <v>3.4410004683364281E-6</v>
      </c>
      <c r="L14" s="14">
        <f t="shared" si="0"/>
        <v>-0.93324379760395737</v>
      </c>
      <c r="M14" s="48">
        <f t="shared" si="2"/>
        <v>3.9787204394593569</v>
      </c>
      <c r="N14" s="11">
        <v>0.46713911430963229</v>
      </c>
      <c r="O14" s="12">
        <v>1.4099132724422682E-6</v>
      </c>
      <c r="P14" s="14">
        <f t="shared" si="1"/>
        <v>-0.24257657163328775</v>
      </c>
      <c r="Q14" s="14">
        <f t="shared" si="3"/>
        <v>3.0181871507932434</v>
      </c>
      <c r="R14" s="1"/>
    </row>
    <row r="15" spans="1:18">
      <c r="A15" s="44" t="s">
        <v>7</v>
      </c>
      <c r="B15" s="12">
        <v>0.86484510966344019</v>
      </c>
      <c r="C15" s="12">
        <v>4.1727244296358307E-6</v>
      </c>
      <c r="D15" s="12">
        <v>0.46713684795911287</v>
      </c>
      <c r="E15" s="12">
        <v>1.7216001665807882E-6</v>
      </c>
      <c r="F15" s="11">
        <v>0.86486060879060178</v>
      </c>
      <c r="G15" s="12">
        <v>7.3069013766561526E-6</v>
      </c>
      <c r="H15" s="12">
        <v>0.46714209995121969</v>
      </c>
      <c r="I15" s="12">
        <v>2.7218314294518255E-6</v>
      </c>
      <c r="J15" s="11">
        <v>0.86485311534020282</v>
      </c>
      <c r="K15" s="12">
        <v>4.3482525306918827E-6</v>
      </c>
      <c r="L15" s="14">
        <f t="shared" si="0"/>
        <v>1.4784937388911914</v>
      </c>
      <c r="M15" s="48">
        <f t="shared" si="2"/>
        <v>5.0277352923466472</v>
      </c>
      <c r="N15" s="11">
        <v>0.46714003282110766</v>
      </c>
      <c r="O15" s="12">
        <v>1.7419853936645101E-6</v>
      </c>
      <c r="P15" s="14">
        <f t="shared" si="1"/>
        <v>1.723671221439101</v>
      </c>
      <c r="Q15" s="14">
        <f t="shared" si="3"/>
        <v>3.729043265987027</v>
      </c>
      <c r="R15" s="1"/>
    </row>
    <row r="16" spans="1:18">
      <c r="A16" s="44" t="s">
        <v>7</v>
      </c>
      <c r="B16" s="12">
        <v>0.86484550324099718</v>
      </c>
      <c r="C16" s="12">
        <v>2.5067578054975713E-6</v>
      </c>
      <c r="D16" s="12">
        <v>0.46713668304672873</v>
      </c>
      <c r="E16" s="12">
        <v>1.0659884476370261E-6</v>
      </c>
      <c r="F16" s="11">
        <v>0.86485479142056354</v>
      </c>
      <c r="G16" s="12">
        <v>5.2435656244666066E-6</v>
      </c>
      <c r="H16" s="12">
        <v>0.46714319678008548</v>
      </c>
      <c r="I16" s="12">
        <v>2.1517569812749075E-6</v>
      </c>
      <c r="J16" s="11">
        <v>0.86485022949055423</v>
      </c>
      <c r="K16" s="12">
        <v>2.9201439550877354E-6</v>
      </c>
      <c r="L16" s="14">
        <f t="shared" si="0"/>
        <v>-1.8583201825770606</v>
      </c>
      <c r="M16" s="48">
        <f t="shared" si="2"/>
        <v>3.3764735852678975</v>
      </c>
      <c r="N16" s="11">
        <v>0.46713993593521891</v>
      </c>
      <c r="O16" s="12">
        <v>1.2306782844928532E-6</v>
      </c>
      <c r="P16" s="14">
        <f t="shared" si="1"/>
        <v>1.5162686248974615</v>
      </c>
      <c r="Q16" s="14">
        <f t="shared" si="3"/>
        <v>2.6344959825132972</v>
      </c>
      <c r="R16" s="1"/>
    </row>
    <row r="17" spans="1:18">
      <c r="A17" s="47" t="s">
        <v>7</v>
      </c>
      <c r="B17" s="16">
        <v>0.86484891865975844</v>
      </c>
      <c r="C17" s="16">
        <v>3.1876596251098669E-6</v>
      </c>
      <c r="D17" s="16">
        <v>0.46713765830483278</v>
      </c>
      <c r="E17" s="16">
        <v>1.3968503020213078E-6</v>
      </c>
      <c r="F17" s="15">
        <v>0.8648519610969051</v>
      </c>
      <c r="G17" s="16">
        <v>7.1101982390964459E-6</v>
      </c>
      <c r="H17" s="16">
        <v>0.46714382730634907</v>
      </c>
      <c r="I17" s="16">
        <v>2.445620152004448E-6</v>
      </c>
      <c r="J17" s="15">
        <v>0.86485040567762739</v>
      </c>
      <c r="K17" s="16">
        <v>3.7096161835937459E-6</v>
      </c>
      <c r="L17" s="18">
        <f t="shared" si="0"/>
        <v>-1.6546008104437671</v>
      </c>
      <c r="M17" s="49">
        <f t="shared" si="2"/>
        <v>4.2893154229224049</v>
      </c>
      <c r="N17" s="15">
        <v>0.46713987220830044</v>
      </c>
      <c r="O17" s="16">
        <v>1.3617563118570437E-6</v>
      </c>
      <c r="P17" s="18">
        <f t="shared" si="1"/>
        <v>1.3798490850779805</v>
      </c>
      <c r="Q17" s="18">
        <f t="shared" si="3"/>
        <v>2.9150933004704607</v>
      </c>
      <c r="R17" s="1"/>
    </row>
    <row r="18" spans="1:18">
      <c r="A18" s="45"/>
      <c r="B18" s="27"/>
      <c r="C18" s="27"/>
      <c r="D18" s="27"/>
      <c r="E18" s="27"/>
      <c r="F18" s="26"/>
      <c r="G18" s="27"/>
      <c r="H18" s="53" t="s">
        <v>24</v>
      </c>
      <c r="I18" s="53"/>
      <c r="J18" s="26">
        <f>AVERAGE(J12:J17)</f>
        <v>0.86485183666217724</v>
      </c>
      <c r="K18" s="27">
        <f>2*STDEV(J12:J17)</f>
        <v>2.8693935243318495E-6</v>
      </c>
      <c r="L18" s="24">
        <f t="shared" si="0"/>
        <v>0</v>
      </c>
      <c r="M18" s="50">
        <f t="shared" si="2"/>
        <v>3.3177862411740167</v>
      </c>
      <c r="N18" s="26">
        <f>AVERAGE(N12:N17)</f>
        <v>0.4671392276266646</v>
      </c>
      <c r="O18" s="27">
        <f>2*STDEV(N12:N17)</f>
        <v>2.2878290596673607E-6</v>
      </c>
      <c r="P18" s="24">
        <f t="shared" si="1"/>
        <v>0</v>
      </c>
      <c r="Q18" s="24">
        <f t="shared" si="3"/>
        <v>4.89753145179189</v>
      </c>
      <c r="R18" s="40"/>
    </row>
    <row r="19" spans="1:18">
      <c r="A19" s="45"/>
      <c r="B19" s="41"/>
      <c r="C19" s="42"/>
      <c r="D19" s="42"/>
      <c r="E19" s="42"/>
      <c r="F19" s="26"/>
      <c r="G19" s="42"/>
      <c r="H19" s="27"/>
      <c r="I19" s="42"/>
      <c r="J19" s="26"/>
      <c r="K19" s="41"/>
      <c r="L19" s="42"/>
      <c r="M19" s="51"/>
      <c r="N19" s="26"/>
      <c r="O19" s="42"/>
      <c r="P19" s="41"/>
      <c r="Q19" s="41"/>
      <c r="R19" s="40"/>
    </row>
    <row r="20" spans="1:18">
      <c r="A20" s="44" t="s">
        <v>8</v>
      </c>
      <c r="B20" s="12">
        <v>0.86484290080783044</v>
      </c>
      <c r="C20" s="12">
        <v>2.4332086827254615E-6</v>
      </c>
      <c r="D20" s="12">
        <v>0.46713807681710617</v>
      </c>
      <c r="E20" s="12">
        <v>9.9808982979356217E-7</v>
      </c>
      <c r="F20" s="11">
        <v>0.86485230587863016</v>
      </c>
      <c r="G20" s="12">
        <v>3.8286141597607943E-6</v>
      </c>
      <c r="H20" s="12">
        <v>0.46714118367766072</v>
      </c>
      <c r="I20" s="12">
        <v>1.6633941225634009E-6</v>
      </c>
      <c r="J20" s="11">
        <v>0.86484849507100914</v>
      </c>
      <c r="K20" s="12">
        <v>2.17687718911928E-6</v>
      </c>
      <c r="L20" s="14">
        <f t="shared" ref="L20:L27" si="4">(J20-J$18)*1000000/J$18</f>
        <v>-3.8637729914537693</v>
      </c>
      <c r="M20" s="48">
        <f t="shared" ref="M20:M27" si="5">K20*1000000/J20</f>
        <v>2.5170618917947536</v>
      </c>
      <c r="N20" s="11">
        <v>0.46713963680421072</v>
      </c>
      <c r="O20" s="12">
        <v>9.6674697246731011E-7</v>
      </c>
      <c r="P20" s="14">
        <f t="shared" ref="P20:P26" si="6">(N20-N$18)*1000000/N$18</f>
        <v>0.87592204191953515</v>
      </c>
      <c r="Q20" s="14">
        <f t="shared" ref="Q20:Q26" si="7">O20*1000000/N20</f>
        <v>2.0695031984033858</v>
      </c>
      <c r="R20" s="1"/>
    </row>
    <row r="21" spans="1:18">
      <c r="A21" s="44" t="s">
        <v>9</v>
      </c>
      <c r="B21" s="12">
        <v>0.86484659719074397</v>
      </c>
      <c r="C21" s="12">
        <v>1.9320478591146251E-6</v>
      </c>
      <c r="D21" s="12">
        <v>0.46713770216629075</v>
      </c>
      <c r="E21" s="12">
        <v>7.5979311438517597E-7</v>
      </c>
      <c r="F21" s="11">
        <v>0.86485139906650099</v>
      </c>
      <c r="G21" s="12">
        <v>3.3558573127928039E-6</v>
      </c>
      <c r="H21" s="12">
        <v>0.46714498392677484</v>
      </c>
      <c r="I21" s="12">
        <v>1.3834192941431139E-6</v>
      </c>
      <c r="J21" s="11">
        <v>0.86484868370960644</v>
      </c>
      <c r="K21" s="12">
        <v>1.9074073912375563E-6</v>
      </c>
      <c r="L21" s="14">
        <f t="shared" si="4"/>
        <v>-3.6456563276489442</v>
      </c>
      <c r="M21" s="48">
        <f t="shared" si="5"/>
        <v>2.2054810594797805</v>
      </c>
      <c r="N21" s="11">
        <v>0.4671412424654286</v>
      </c>
      <c r="O21" s="12">
        <v>7.5283247115282059E-7</v>
      </c>
      <c r="P21" s="14">
        <f t="shared" si="6"/>
        <v>4.3131440154017167</v>
      </c>
      <c r="Q21" s="14">
        <f t="shared" si="7"/>
        <v>1.6115735514586575</v>
      </c>
      <c r="R21" s="1"/>
    </row>
    <row r="22" spans="1:18">
      <c r="A22" s="44" t="s">
        <v>10</v>
      </c>
      <c r="B22" s="12">
        <v>0.86484428732830609</v>
      </c>
      <c r="C22" s="12">
        <v>3.1831632401658291E-6</v>
      </c>
      <c r="D22" s="12">
        <v>0.46713775719795059</v>
      </c>
      <c r="E22" s="12">
        <v>1.0548969137582084E-6</v>
      </c>
      <c r="F22" s="11">
        <v>0.86485424910687592</v>
      </c>
      <c r="G22" s="12">
        <v>5.9807694333537726E-6</v>
      </c>
      <c r="H22" s="12">
        <v>0.46714352594837222</v>
      </c>
      <c r="I22" s="12">
        <v>2.4669281817831477E-6</v>
      </c>
      <c r="J22" s="11">
        <v>0.86484967588769124</v>
      </c>
      <c r="K22" s="12">
        <v>3.7053581122555581E-6</v>
      </c>
      <c r="L22" s="14">
        <f t="shared" si="4"/>
        <v>-2.4984331354876748</v>
      </c>
      <c r="M22" s="48">
        <f t="shared" si="5"/>
        <v>4.2843955609422384</v>
      </c>
      <c r="N22" s="11">
        <v>0.46714023307583347</v>
      </c>
      <c r="O22" s="12">
        <v>1.2969377361144423E-6</v>
      </c>
      <c r="P22" s="14">
        <f>(N22-N$18)*1000000/N$18</f>
        <v>2.1523543933045248</v>
      </c>
      <c r="Q22" s="14">
        <f>O22*1000000/N22</f>
        <v>2.7763349082028292</v>
      </c>
      <c r="R22" s="1"/>
    </row>
    <row r="23" spans="1:18">
      <c r="A23" s="44" t="s">
        <v>11</v>
      </c>
      <c r="B23" s="12">
        <v>0.86484714597074441</v>
      </c>
      <c r="C23" s="12">
        <v>2.1713256091736366E-6</v>
      </c>
      <c r="D23" s="12">
        <v>0.46713814696145911</v>
      </c>
      <c r="E23" s="12">
        <v>8.4879007000623226E-7</v>
      </c>
      <c r="F23" s="11">
        <v>0.86485127558526942</v>
      </c>
      <c r="G23" s="12">
        <v>3.7227819474740979E-6</v>
      </c>
      <c r="H23" s="12">
        <v>0.46714254189097792</v>
      </c>
      <c r="I23" s="12">
        <v>1.515036727942966E-6</v>
      </c>
      <c r="J23" s="11">
        <v>0.86484891893992111</v>
      </c>
      <c r="K23" s="12">
        <v>2.1942381611268071E-6</v>
      </c>
      <c r="L23" s="14">
        <f t="shared" si="4"/>
        <v>-3.3736671791039505</v>
      </c>
      <c r="M23" s="48">
        <f t="shared" si="5"/>
        <v>2.5371346521614084</v>
      </c>
      <c r="N23" s="11">
        <v>0.46714064811552636</v>
      </c>
      <c r="O23" s="12">
        <v>8.6776969426912285E-7</v>
      </c>
      <c r="P23" s="14">
        <f t="shared" si="6"/>
        <v>3.0408254707606237</v>
      </c>
      <c r="Q23" s="14">
        <f t="shared" si="7"/>
        <v>1.8576197506463168</v>
      </c>
      <c r="R23" s="1"/>
    </row>
    <row r="24" spans="1:18">
      <c r="A24" s="44" t="s">
        <v>12</v>
      </c>
      <c r="B24" s="12">
        <v>0.86484366872612117</v>
      </c>
      <c r="C24" s="12">
        <v>3.6707909241863161E-6</v>
      </c>
      <c r="D24" s="12">
        <v>0.46713789233761827</v>
      </c>
      <c r="E24" s="12">
        <v>1.4157001840318915E-6</v>
      </c>
      <c r="F24" s="11">
        <v>0.86485018004672731</v>
      </c>
      <c r="G24" s="12">
        <v>6.6803150661200089E-6</v>
      </c>
      <c r="H24" s="12">
        <v>0.46714318806118083</v>
      </c>
      <c r="I24" s="12">
        <v>2.9795462014658023E-6</v>
      </c>
      <c r="J24" s="11">
        <v>0.86484697078735662</v>
      </c>
      <c r="K24" s="12">
        <v>3.6572069496928645E-6</v>
      </c>
      <c r="L24" s="14">
        <f t="shared" si="4"/>
        <v>-5.6262525144246984</v>
      </c>
      <c r="M24" s="48">
        <f t="shared" si="5"/>
        <v>4.2287330281834059</v>
      </c>
      <c r="N24" s="11">
        <v>0.46713982606342302</v>
      </c>
      <c r="O24" s="12">
        <v>1.6681853948899124E-6</v>
      </c>
      <c r="P24" s="14">
        <f t="shared" si="6"/>
        <v>1.281067234421581</v>
      </c>
      <c r="Q24" s="14">
        <f t="shared" si="7"/>
        <v>3.5710622426430083</v>
      </c>
      <c r="R24" s="1"/>
    </row>
    <row r="25" spans="1:18">
      <c r="A25" s="44" t="s">
        <v>13</v>
      </c>
      <c r="B25" s="12">
        <v>0.86484568430131725</v>
      </c>
      <c r="C25" s="12">
        <v>2.1324758611716888E-6</v>
      </c>
      <c r="D25" s="12">
        <v>0.46713717853876746</v>
      </c>
      <c r="E25" s="12">
        <v>7.7968203572851861E-7</v>
      </c>
      <c r="F25" s="11">
        <v>0.86485752667578808</v>
      </c>
      <c r="G25" s="12">
        <v>4.1747206104099208E-6</v>
      </c>
      <c r="H25" s="12">
        <v>0.46714211707406689</v>
      </c>
      <c r="I25" s="12">
        <v>1.7068013092982033E-6</v>
      </c>
      <c r="J25" s="11">
        <v>0.86485065200951772</v>
      </c>
      <c r="K25" s="12">
        <v>2.4354092061344273E-6</v>
      </c>
      <c r="L25" s="14">
        <f t="shared" si="4"/>
        <v>-1.3697752716777594</v>
      </c>
      <c r="M25" s="48">
        <f t="shared" si="5"/>
        <v>2.8159881714555559</v>
      </c>
      <c r="N25" s="11">
        <v>0.46713969023658147</v>
      </c>
      <c r="O25" s="12">
        <v>9.6491240212322843E-7</v>
      </c>
      <c r="P25" s="14">
        <f t="shared" si="6"/>
        <v>0.99030415241288805</v>
      </c>
      <c r="Q25" s="14">
        <f t="shared" si="7"/>
        <v>2.0655757202616445</v>
      </c>
      <c r="R25" s="1"/>
    </row>
    <row r="26" spans="1:18">
      <c r="A26" s="47" t="s">
        <v>14</v>
      </c>
      <c r="B26" s="16">
        <v>0.86484457119099822</v>
      </c>
      <c r="C26" s="16">
        <v>2.7273820392420228E-6</v>
      </c>
      <c r="D26" s="16">
        <v>0.46713742980275397</v>
      </c>
      <c r="E26" s="16">
        <v>1.092319153796424E-6</v>
      </c>
      <c r="F26" s="15">
        <v>0.86485904962091809</v>
      </c>
      <c r="G26" s="16">
        <v>4.6522274657525152E-6</v>
      </c>
      <c r="H26" s="16">
        <v>0.46714132462569302</v>
      </c>
      <c r="I26" s="16">
        <v>2.0171388814647835E-6</v>
      </c>
      <c r="J26" s="15">
        <v>0.86484974355331445</v>
      </c>
      <c r="K26" s="16">
        <v>2.6360280959247696E-6</v>
      </c>
      <c r="L26" s="18">
        <f t="shared" si="4"/>
        <v>-2.4201935800548671</v>
      </c>
      <c r="M26" s="49">
        <f t="shared" si="5"/>
        <v>3.0479607765094623</v>
      </c>
      <c r="N26" s="15">
        <v>0.46713885402264549</v>
      </c>
      <c r="O26" s="16">
        <v>1.0808987753684227E-6</v>
      </c>
      <c r="P26" s="18">
        <f t="shared" si="6"/>
        <v>-0.79977016918186394</v>
      </c>
      <c r="Q26" s="18">
        <f t="shared" si="7"/>
        <v>2.3138704178865499</v>
      </c>
      <c r="R26" s="1"/>
    </row>
    <row r="27" spans="1:18">
      <c r="A27" s="9"/>
      <c r="B27" s="12"/>
      <c r="C27" s="12"/>
      <c r="D27" s="12"/>
      <c r="E27" s="12"/>
      <c r="F27" s="11"/>
      <c r="G27" s="12"/>
      <c r="H27" s="53" t="s">
        <v>24</v>
      </c>
      <c r="I27" s="53"/>
      <c r="J27" s="26">
        <f>AVERAGE(J20:J26)</f>
        <v>0.8648490199940595</v>
      </c>
      <c r="K27" s="27">
        <f>2*STDEV(J20:J26)</f>
        <v>2.3402706965428586E-6</v>
      </c>
      <c r="L27" s="24">
        <f t="shared" si="4"/>
        <v>-3.2568215714440583</v>
      </c>
      <c r="M27" s="50">
        <f t="shared" si="5"/>
        <v>2.7059875682797601</v>
      </c>
      <c r="N27" s="26">
        <f>AVERAGE(N20:N26)</f>
        <v>0.46714001868337846</v>
      </c>
      <c r="O27" s="27">
        <f>2*STDEV(N20:N26)</f>
        <v>1.5464017432235367E-6</v>
      </c>
      <c r="P27" s="24">
        <f>(N27-N$18)*1000000/N$18</f>
        <v>1.6934067341654053</v>
      </c>
      <c r="Q27" s="24">
        <f>O27*1000000/N27</f>
        <v>3.3103602375622372</v>
      </c>
      <c r="R27" s="1"/>
    </row>
    <row r="28" spans="1:18">
      <c r="A28" s="9"/>
      <c r="B28" s="4"/>
      <c r="C28" s="1"/>
      <c r="D28" s="4"/>
      <c r="E28" s="1"/>
      <c r="F28" s="3"/>
      <c r="G28" s="1"/>
      <c r="H28" s="4"/>
      <c r="I28" s="1"/>
      <c r="J28" s="3"/>
      <c r="K28" s="1"/>
      <c r="L28" s="1"/>
      <c r="M28" s="9"/>
      <c r="N28" s="3"/>
      <c r="O28" s="1"/>
      <c r="P28" s="1"/>
      <c r="Q28" s="1"/>
      <c r="R28" s="1"/>
    </row>
    <row r="29" spans="1:18">
      <c r="A29" s="44" t="s">
        <v>15</v>
      </c>
      <c r="B29" s="12">
        <v>0.86484766210077735</v>
      </c>
      <c r="C29" s="12">
        <v>3.6625360449600817E-6</v>
      </c>
      <c r="D29" s="12">
        <v>0.46713747121012478</v>
      </c>
      <c r="E29" s="12">
        <v>1.4419741732287611E-6</v>
      </c>
      <c r="F29" s="11">
        <v>0.86485927843132049</v>
      </c>
      <c r="G29" s="12">
        <v>6.1175167794606744E-6</v>
      </c>
      <c r="H29" s="12">
        <v>0.4671421867939039</v>
      </c>
      <c r="I29" s="12">
        <v>2.7226049065424266E-6</v>
      </c>
      <c r="J29" s="11">
        <v>0.86485290494779188</v>
      </c>
      <c r="K29" s="12">
        <v>3.7015390419052441E-6</v>
      </c>
      <c r="L29" s="14">
        <f>(J29-J$18)*1000000/J$18</f>
        <v>1.2352238491612264</v>
      </c>
      <c r="M29" s="48">
        <f>K29*1000000/J29</f>
        <v>4.279963703340619</v>
      </c>
      <c r="N29" s="11">
        <v>0.46714010847747472</v>
      </c>
      <c r="O29" s="12">
        <v>1.454889572528666E-6</v>
      </c>
      <c r="P29" s="14">
        <f>(N29-N$18)*1000000/N$18</f>
        <v>1.8856280055962822</v>
      </c>
      <c r="Q29" s="14">
        <f t="shared" ref="Q29:Q30" si="8">O29*1000000/N29</f>
        <v>3.1144608354664967</v>
      </c>
      <c r="R29" s="1"/>
    </row>
    <row r="30" spans="1:18">
      <c r="A30" s="47" t="s">
        <v>15</v>
      </c>
      <c r="B30" s="16">
        <v>0.8648423952340214</v>
      </c>
      <c r="C30" s="16">
        <v>3.2730116791166055E-6</v>
      </c>
      <c r="D30" s="16">
        <v>0.46713617647736699</v>
      </c>
      <c r="E30" s="16">
        <v>1.3240038836824521E-6</v>
      </c>
      <c r="F30" s="15">
        <v>0.86486231270426972</v>
      </c>
      <c r="G30" s="16">
        <v>6.8013525089718965E-6</v>
      </c>
      <c r="H30" s="16">
        <v>0.46714305201396061</v>
      </c>
      <c r="I30" s="16">
        <v>2.8735580153680694E-6</v>
      </c>
      <c r="J30" s="15">
        <v>0.8648523649810933</v>
      </c>
      <c r="K30" s="16">
        <v>3.7466544357600889E-6</v>
      </c>
      <c r="L30" s="18">
        <f>(J30-J$18)*1000000/J$18</f>
        <v>0.61087794887372737</v>
      </c>
      <c r="M30" s="49">
        <f>K30*1000000/J30</f>
        <v>4.3321318036078855</v>
      </c>
      <c r="N30" s="15">
        <v>0.46713945938629842</v>
      </c>
      <c r="O30" s="16">
        <v>1.5224111222370631E-6</v>
      </c>
      <c r="P30" s="18">
        <f>(N30-N$18)*1000000/N$18</f>
        <v>0.49612539498121044</v>
      </c>
      <c r="Q30" s="18">
        <f t="shared" si="8"/>
        <v>3.2590077580624879</v>
      </c>
      <c r="R30" s="1"/>
    </row>
    <row r="31" spans="1:18">
      <c r="A31" s="9"/>
      <c r="B31" s="12"/>
      <c r="C31" s="42"/>
      <c r="D31" s="12"/>
      <c r="E31" s="12"/>
      <c r="F31" s="11"/>
      <c r="G31" s="12"/>
      <c r="H31" s="53" t="s">
        <v>24</v>
      </c>
      <c r="I31" s="53"/>
      <c r="J31" s="26">
        <f>AVERAGE(J29:J30)</f>
        <v>0.86485263496444253</v>
      </c>
      <c r="K31" s="27">
        <f>2*STDEV(J29:J30)</f>
        <v>7.6362822835620816E-7</v>
      </c>
      <c r="L31" s="24">
        <f>(J31-J$18)*1000000/J$18</f>
        <v>0.92305089895329118</v>
      </c>
      <c r="M31" s="50">
        <f>K31*1000000/J31</f>
        <v>0.88295762478379203</v>
      </c>
      <c r="N31" s="26">
        <f>AVERAGE(N29:N30)</f>
        <v>0.4671397839318866</v>
      </c>
      <c r="O31" s="27">
        <f>2*STDEV(N29:N30)</f>
        <v>9.1795354475142111E-7</v>
      </c>
      <c r="P31" s="24">
        <f>(N31-N$18)*1000000/N$18</f>
        <v>1.1908767003481624</v>
      </c>
      <c r="Q31" s="24">
        <f>O31*1000000/N31</f>
        <v>1.9650510967510904</v>
      </c>
      <c r="R31" s="1"/>
    </row>
    <row r="32" spans="1:18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8"/>
      <c r="P32" s="28"/>
      <c r="Q32" s="28"/>
      <c r="R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32" t="s">
        <v>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 t="s"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9" spans="1:17">
      <c r="A39" s="58" t="s">
        <v>26</v>
      </c>
    </row>
    <row r="40" spans="1:17">
      <c r="A40" s="52" t="s">
        <v>22</v>
      </c>
    </row>
    <row r="41" spans="1:17">
      <c r="A41" s="52" t="s">
        <v>23</v>
      </c>
    </row>
  </sheetData>
  <mergeCells count="8">
    <mergeCell ref="H31:I31"/>
    <mergeCell ref="H27:I27"/>
    <mergeCell ref="A8:R8"/>
    <mergeCell ref="B10:E10"/>
    <mergeCell ref="F10:I10"/>
    <mergeCell ref="J10:M10"/>
    <mergeCell ref="N10:Q10"/>
    <mergeCell ref="H18:I1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 normalisation using 186W184W</vt:lpstr>
      <vt:lpstr>W normalisation using 186W183W</vt:lpstr>
    </vt:vector>
  </TitlesOfParts>
  <Company>Laboratoire de Magmas et Volcans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Hanika Rizo</dc:creator>
  <cp:lastModifiedBy>Alice Williams</cp:lastModifiedBy>
  <dcterms:created xsi:type="dcterms:W3CDTF">2023-06-30T18:17:17Z</dcterms:created>
  <dcterms:modified xsi:type="dcterms:W3CDTF">2024-04-11T08:26:10Z</dcterms:modified>
</cp:coreProperties>
</file>