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29\GPL2412 (ex2411) Rizo\Supp Info\"/>
    </mc:Choice>
  </mc:AlternateContent>
  <xr:revisionPtr revIDLastSave="0" documentId="13_ncr:1_{40446053-0C03-481F-89C9-A12A95FF812C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Data Table S-3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1" l="1"/>
  <c r="V54" i="1"/>
  <c r="U54" i="1"/>
  <c r="T54" i="1"/>
  <c r="S54" i="1"/>
  <c r="R54" i="1"/>
  <c r="Q54" i="1"/>
  <c r="P54" i="1"/>
  <c r="O54" i="1"/>
  <c r="G54" i="1"/>
  <c r="H54" i="1"/>
  <c r="N54" i="1"/>
  <c r="M54" i="1"/>
  <c r="L54" i="1"/>
  <c r="K54" i="1"/>
  <c r="F54" i="1"/>
  <c r="D54" i="1"/>
  <c r="C54" i="1"/>
  <c r="J24" i="1"/>
  <c r="J23" i="1"/>
  <c r="D50" i="1"/>
  <c r="C50" i="1"/>
  <c r="T50" i="1"/>
  <c r="S50" i="1"/>
  <c r="S25" i="1"/>
  <c r="P50" i="1"/>
  <c r="O50" i="1"/>
  <c r="O25" i="1"/>
  <c r="L50" i="1"/>
  <c r="K50" i="1"/>
  <c r="K25" i="1"/>
  <c r="C25" i="1"/>
  <c r="E13" i="1"/>
  <c r="H50" i="1"/>
  <c r="G50" i="1"/>
  <c r="T25" i="1"/>
  <c r="V25" i="1"/>
  <c r="P25" i="1"/>
  <c r="L25" i="1"/>
  <c r="H25" i="1"/>
  <c r="G25" i="1"/>
  <c r="I17" i="1"/>
  <c r="D25" i="1"/>
  <c r="M11" i="1"/>
  <c r="M12" i="1"/>
  <c r="M13" i="1"/>
  <c r="M14" i="1"/>
  <c r="M15" i="1"/>
  <c r="M16" i="1"/>
  <c r="M17" i="1"/>
  <c r="M18" i="1"/>
  <c r="M19" i="1"/>
  <c r="M20" i="1"/>
  <c r="M21" i="1"/>
  <c r="M23" i="1"/>
  <c r="M24" i="1"/>
  <c r="R11" i="1"/>
  <c r="R12" i="1"/>
  <c r="R13" i="1"/>
  <c r="R14" i="1"/>
  <c r="R15" i="1"/>
  <c r="R16" i="1"/>
  <c r="R17" i="1"/>
  <c r="R18" i="1"/>
  <c r="R19" i="1"/>
  <c r="R20" i="1"/>
  <c r="R21" i="1"/>
  <c r="R23" i="1"/>
  <c r="R24" i="1"/>
  <c r="U49" i="1"/>
  <c r="Q49" i="1"/>
  <c r="M49" i="1"/>
  <c r="U48" i="1"/>
  <c r="Q48" i="1"/>
  <c r="M48" i="1"/>
  <c r="U47" i="1"/>
  <c r="Q47" i="1"/>
  <c r="M47" i="1"/>
  <c r="U46" i="1"/>
  <c r="Q46" i="1"/>
  <c r="M46" i="1"/>
  <c r="U45" i="1"/>
  <c r="Q45" i="1"/>
  <c r="M45" i="1"/>
  <c r="U44" i="1"/>
  <c r="Q44" i="1"/>
  <c r="M44" i="1"/>
  <c r="U43" i="1"/>
  <c r="Q43" i="1"/>
  <c r="M43" i="1"/>
  <c r="U42" i="1"/>
  <c r="Q42" i="1"/>
  <c r="M42" i="1"/>
  <c r="U41" i="1"/>
  <c r="Q41" i="1"/>
  <c r="M41" i="1"/>
  <c r="U40" i="1"/>
  <c r="Q40" i="1"/>
  <c r="M40" i="1"/>
  <c r="U39" i="1"/>
  <c r="Q39" i="1"/>
  <c r="M39" i="1"/>
  <c r="U38" i="1"/>
  <c r="Q38" i="1"/>
  <c r="M38" i="1"/>
  <c r="U37" i="1"/>
  <c r="Q37" i="1"/>
  <c r="M37" i="1"/>
  <c r="U36" i="1"/>
  <c r="Q36" i="1"/>
  <c r="M36" i="1"/>
  <c r="V24" i="1"/>
  <c r="U24" i="1"/>
  <c r="Q24" i="1"/>
  <c r="N24" i="1"/>
  <c r="F24" i="1"/>
  <c r="V23" i="1"/>
  <c r="U23" i="1"/>
  <c r="Q23" i="1"/>
  <c r="N23" i="1"/>
  <c r="F23" i="1"/>
  <c r="V21" i="1"/>
  <c r="U21" i="1"/>
  <c r="Q21" i="1"/>
  <c r="N21" i="1"/>
  <c r="V20" i="1"/>
  <c r="U20" i="1"/>
  <c r="Q20" i="1"/>
  <c r="N20" i="1"/>
  <c r="V19" i="1"/>
  <c r="U19" i="1"/>
  <c r="Q19" i="1"/>
  <c r="N19" i="1"/>
  <c r="V18" i="1"/>
  <c r="U18" i="1"/>
  <c r="Q18" i="1"/>
  <c r="N18" i="1"/>
  <c r="V17" i="1"/>
  <c r="U17" i="1"/>
  <c r="Q17" i="1"/>
  <c r="N17" i="1"/>
  <c r="V16" i="1"/>
  <c r="U16" i="1"/>
  <c r="Q16" i="1"/>
  <c r="N16" i="1"/>
  <c r="V15" i="1"/>
  <c r="U15" i="1"/>
  <c r="Q15" i="1"/>
  <c r="N15" i="1"/>
  <c r="V14" i="1"/>
  <c r="U14" i="1"/>
  <c r="Q14" i="1"/>
  <c r="N14" i="1"/>
  <c r="V13" i="1"/>
  <c r="U13" i="1"/>
  <c r="Q13" i="1"/>
  <c r="N13" i="1"/>
  <c r="V12" i="1"/>
  <c r="U12" i="1"/>
  <c r="Q12" i="1"/>
  <c r="N12" i="1"/>
  <c r="V11" i="1"/>
  <c r="U11" i="1"/>
  <c r="Q11" i="1"/>
  <c r="N11" i="1"/>
  <c r="U50" i="1"/>
  <c r="V50" i="1"/>
  <c r="M50" i="1"/>
  <c r="E50" i="1"/>
  <c r="J25" i="1"/>
  <c r="N25" i="1"/>
  <c r="E46" i="1"/>
  <c r="F25" i="1"/>
  <c r="I11" i="1"/>
  <c r="E44" i="1"/>
  <c r="R25" i="1"/>
  <c r="R50" i="1"/>
  <c r="E48" i="1"/>
  <c r="E47" i="1"/>
  <c r="I16" i="1"/>
  <c r="I15" i="1"/>
  <c r="I14" i="1"/>
  <c r="F50" i="1"/>
  <c r="I13" i="1"/>
  <c r="E24" i="1"/>
  <c r="N50" i="1"/>
  <c r="E23" i="1"/>
  <c r="E22" i="1"/>
  <c r="E12" i="1"/>
  <c r="Q50" i="1"/>
  <c r="I24" i="1"/>
  <c r="E41" i="1"/>
  <c r="E18" i="1"/>
  <c r="I22" i="1"/>
  <c r="E17" i="1"/>
  <c r="I21" i="1"/>
  <c r="I12" i="1"/>
  <c r="E16" i="1"/>
  <c r="I20" i="1"/>
  <c r="E43" i="1"/>
  <c r="E42" i="1"/>
  <c r="I23" i="1"/>
  <c r="E40" i="1"/>
  <c r="E38" i="1"/>
  <c r="E45" i="1"/>
  <c r="E15" i="1"/>
  <c r="I19" i="1"/>
  <c r="E39" i="1"/>
  <c r="E36" i="1"/>
  <c r="E37" i="1"/>
  <c r="E14" i="1"/>
  <c r="I18" i="1"/>
  <c r="E21" i="1"/>
  <c r="E20" i="1"/>
  <c r="E19" i="1"/>
  <c r="E49" i="1"/>
  <c r="E11" i="1"/>
  <c r="E25" i="1"/>
</calcChain>
</file>

<file path=xl/sharedStrings.xml><?xml version="1.0" encoding="utf-8"?>
<sst xmlns="http://schemas.openxmlformats.org/spreadsheetml/2006/main" count="95" uniqueCount="41">
  <si>
    <t>PAC2DR01-1</t>
  </si>
  <si>
    <t>PAC2DR02-1</t>
  </si>
  <si>
    <t>PAC2DR06-6</t>
  </si>
  <si>
    <t>PAC2DR08-1</t>
  </si>
  <si>
    <t>PAC2DR20-1</t>
  </si>
  <si>
    <t>JNdi-1</t>
  </si>
  <si>
    <t>PAC2DR04-2</t>
  </si>
  <si>
    <t>PAC2DR22-1</t>
  </si>
  <si>
    <t>PAC2DR27-1</t>
  </si>
  <si>
    <t>PAC2DR30-1</t>
  </si>
  <si>
    <t>PAC2DR31-3</t>
  </si>
  <si>
    <t>PAC2DR32-1</t>
  </si>
  <si>
    <t>PAC2DR33-1</t>
  </si>
  <si>
    <t>PAC2DR36-1</t>
  </si>
  <si>
    <t xml:space="preserve">Nd standards </t>
  </si>
  <si>
    <t>Samples</t>
  </si>
  <si>
    <r>
      <rPr>
        <b/>
        <vertAlign val="superscript"/>
        <sz val="12"/>
        <color theme="1"/>
        <rFont val="Calibri"/>
        <scheme val="minor"/>
      </rPr>
      <t>142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 (dynamic)</t>
    </r>
  </si>
  <si>
    <r>
      <t>µ</t>
    </r>
    <r>
      <rPr>
        <b/>
        <vertAlign val="superscript"/>
        <sz val="12"/>
        <color theme="1"/>
        <rFont val="Calibri"/>
        <scheme val="minor"/>
      </rPr>
      <t>142</t>
    </r>
    <r>
      <rPr>
        <b/>
        <sz val="12"/>
        <color theme="1"/>
        <rFont val="Calibri"/>
        <family val="2"/>
        <scheme val="minor"/>
      </rPr>
      <t>Nd</t>
    </r>
  </si>
  <si>
    <r>
      <rPr>
        <b/>
        <vertAlign val="superscript"/>
        <sz val="12"/>
        <color theme="1"/>
        <rFont val="Calibri"/>
        <scheme val="minor"/>
      </rPr>
      <t>143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scheme val="minor"/>
      </rPr>
      <t>mean</t>
    </r>
  </si>
  <si>
    <r>
      <rPr>
        <b/>
        <vertAlign val="superscript"/>
        <sz val="12"/>
        <color theme="1"/>
        <rFont val="Calibri"/>
        <scheme val="minor"/>
      </rPr>
      <t>145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scheme val="minor"/>
      </rPr>
      <t>mean</t>
    </r>
  </si>
  <si>
    <r>
      <t>µ</t>
    </r>
    <r>
      <rPr>
        <b/>
        <vertAlign val="superscript"/>
        <sz val="12"/>
        <color theme="1"/>
        <rFont val="Calibri"/>
        <scheme val="minor"/>
      </rPr>
      <t>145</t>
    </r>
    <r>
      <rPr>
        <b/>
        <sz val="12"/>
        <color theme="1"/>
        <rFont val="Calibri"/>
        <family val="2"/>
        <scheme val="minor"/>
      </rPr>
      <t>Nd</t>
    </r>
  </si>
  <si>
    <r>
      <rPr>
        <b/>
        <vertAlign val="superscript"/>
        <sz val="12"/>
        <color theme="1"/>
        <rFont val="Calibri"/>
        <scheme val="minor"/>
      </rPr>
      <t>148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scheme val="minor"/>
      </rPr>
      <t>mean</t>
    </r>
  </si>
  <si>
    <r>
      <t>µ</t>
    </r>
    <r>
      <rPr>
        <b/>
        <vertAlign val="superscript"/>
        <sz val="12"/>
        <color theme="1"/>
        <rFont val="Calibri"/>
        <scheme val="minor"/>
      </rPr>
      <t>148</t>
    </r>
    <r>
      <rPr>
        <b/>
        <sz val="12"/>
        <color theme="1"/>
        <rFont val="Calibri"/>
        <family val="2"/>
        <scheme val="minor"/>
      </rPr>
      <t>Nd</t>
    </r>
  </si>
  <si>
    <r>
      <rPr>
        <b/>
        <vertAlign val="superscript"/>
        <sz val="12"/>
        <color theme="1"/>
        <rFont val="Calibri"/>
        <scheme val="minor"/>
      </rPr>
      <t>150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scheme val="minor"/>
      </rPr>
      <t>l2</t>
    </r>
  </si>
  <si>
    <r>
      <t>µ</t>
    </r>
    <r>
      <rPr>
        <b/>
        <vertAlign val="superscript"/>
        <sz val="12"/>
        <color theme="1"/>
        <rFont val="Calibri"/>
        <scheme val="minor"/>
      </rPr>
      <t>150</t>
    </r>
    <r>
      <rPr>
        <b/>
        <sz val="12"/>
        <color theme="1"/>
        <rFont val="Calibri"/>
        <family val="2"/>
        <scheme val="minor"/>
      </rPr>
      <t>Nd</t>
    </r>
  </si>
  <si>
    <r>
      <rPr>
        <b/>
        <vertAlign val="superscript"/>
        <sz val="12"/>
        <color theme="1"/>
        <rFont val="Calibri"/>
        <scheme val="minor"/>
      </rPr>
      <t>140</t>
    </r>
    <r>
      <rPr>
        <b/>
        <sz val="12"/>
        <color theme="1"/>
        <rFont val="Calibri"/>
        <family val="2"/>
        <scheme val="minor"/>
      </rPr>
      <t>Ce/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scheme val="minor"/>
      </rPr>
      <t>l1</t>
    </r>
  </si>
  <si>
    <r>
      <rPr>
        <b/>
        <vertAlign val="superscript"/>
        <sz val="12"/>
        <color theme="1"/>
        <rFont val="Calibri"/>
        <scheme val="minor"/>
      </rPr>
      <t>147</t>
    </r>
    <r>
      <rPr>
        <b/>
        <sz val="12"/>
        <color theme="1"/>
        <rFont val="Calibri"/>
        <family val="2"/>
        <scheme val="minor"/>
      </rPr>
      <t>Sm/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scheme val="minor"/>
      </rPr>
      <t>l2</t>
    </r>
  </si>
  <si>
    <r>
      <rPr>
        <b/>
        <vertAlign val="superscript"/>
        <sz val="12"/>
        <color theme="1"/>
        <rFont val="Calibri"/>
        <scheme val="minor"/>
      </rPr>
      <t>146</t>
    </r>
    <r>
      <rPr>
        <b/>
        <sz val="12"/>
        <color theme="1"/>
        <rFont val="Calibri"/>
        <family val="2"/>
        <scheme val="minor"/>
      </rPr>
      <t>Nd/</t>
    </r>
    <r>
      <rPr>
        <b/>
        <vertAlign val="superscript"/>
        <sz val="12"/>
        <color theme="1"/>
        <rFont val="Calibri"/>
        <scheme val="minor"/>
      </rPr>
      <t>144</t>
    </r>
    <r>
      <rPr>
        <b/>
        <sz val="12"/>
        <color theme="1"/>
        <rFont val="Calibri"/>
        <family val="2"/>
        <scheme val="minor"/>
      </rPr>
      <t>Nd</t>
    </r>
    <r>
      <rPr>
        <b/>
        <vertAlign val="subscript"/>
        <sz val="12"/>
        <color theme="1"/>
        <rFont val="Calibri"/>
        <scheme val="minor"/>
      </rPr>
      <t>mean</t>
    </r>
  </si>
  <si>
    <r>
      <t>µ</t>
    </r>
    <r>
      <rPr>
        <b/>
        <vertAlign val="superscript"/>
        <sz val="12"/>
        <color theme="1"/>
        <rFont val="Calibri"/>
        <scheme val="minor"/>
      </rPr>
      <t>143</t>
    </r>
    <r>
      <rPr>
        <b/>
        <sz val="12"/>
        <color theme="1"/>
        <rFont val="Calibri"/>
        <family val="2"/>
        <scheme val="minor"/>
      </rPr>
      <t>Nd</t>
    </r>
  </si>
  <si>
    <t>Session 1</t>
  </si>
  <si>
    <t>Session</t>
  </si>
  <si>
    <t>Session 2</t>
  </si>
  <si>
    <r>
      <t>PAC2DR01-1</t>
    </r>
    <r>
      <rPr>
        <i/>
        <sz val="12"/>
        <color theme="1"/>
        <rFont val="Calibri"/>
        <scheme val="minor"/>
      </rPr>
      <t xml:space="preserve"> duplicate 1</t>
    </r>
  </si>
  <si>
    <r>
      <t xml:space="preserve">PAC2DR01-1 </t>
    </r>
    <r>
      <rPr>
        <i/>
        <sz val="12"/>
        <color theme="1"/>
        <rFont val="Calibri"/>
        <scheme val="minor"/>
      </rPr>
      <t>duplicate 2</t>
    </r>
  </si>
  <si>
    <t>PAC2DR05-2g</t>
  </si>
  <si>
    <t>© 2024 The Authors </t>
  </si>
  <si>
    <t>Published by the European Association of Geochemistry under Creative Commons License CC BY-NC-ND.</t>
  </si>
  <si>
    <r>
      <rPr>
        <b/>
        <sz val="12"/>
        <color theme="1"/>
        <rFont val="Calibri"/>
        <family val="2"/>
        <scheme val="minor"/>
      </rPr>
      <t xml:space="preserve">Data Table S-3 </t>
    </r>
    <r>
      <rPr>
        <sz val="12"/>
        <color theme="1"/>
        <rFont val="Calibri"/>
        <family val="2"/>
        <scheme val="minor"/>
      </rPr>
      <t>Detailed high-precision Nd isotope measurements for the PAR MORB samples of this study.</t>
    </r>
  </si>
  <si>
    <t>± 2 s.e.</t>
  </si>
  <si>
    <t xml:space="preserve">Mean ± 2 s.d. </t>
  </si>
  <si>
    <r>
      <t xml:space="preserve">Peters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 xml:space="preserve">. (2024)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29, 51–56 | https://doi.org/10.7185/geochemlet.2412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</si>
</sst>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"/>
    <numFmt numFmtId="166" formatCode="0.00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color theme="1"/>
      <name val="Calibri"/>
      <scheme val="minor"/>
    </font>
    <font>
      <b/>
      <vertAlign val="subscript"/>
      <sz val="12"/>
      <color theme="1"/>
      <name val="Calibri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  <font>
      <b/>
      <i/>
      <sz val="12"/>
      <color theme="1"/>
      <name val="Times New Roman"/>
    </font>
    <font>
      <b/>
      <sz val="12"/>
      <color rgb="FF000000"/>
      <name val="Times New Roman"/>
    </font>
    <font>
      <i/>
      <sz val="12"/>
      <color rgb="FFFF0000"/>
      <name val="Calibri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164" fontId="0" fillId="2" borderId="0" xfId="0" applyNumberForma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0" fillId="2" borderId="0" xfId="0" applyFill="1"/>
    <xf numFmtId="0" fontId="0" fillId="2" borderId="2" xfId="0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1" fontId="1" fillId="2" borderId="4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11" fillId="2" borderId="0" xfId="0" applyNumberFormat="1" applyFont="1" applyFill="1"/>
    <xf numFmtId="0" fontId="11" fillId="2" borderId="0" xfId="0" applyFont="1" applyFill="1"/>
    <xf numFmtId="0" fontId="11" fillId="2" borderId="8" xfId="0" applyFont="1" applyFill="1" applyBorder="1"/>
    <xf numFmtId="165" fontId="11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0" xfId="0" applyFill="1"/>
    <xf numFmtId="2" fontId="12" fillId="0" borderId="0" xfId="0" applyNumberFormat="1" applyFont="1" applyFill="1"/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1382745</xdr:colOff>
      <xdr:row>4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94A3789-D0BA-4159-AB57-E01A251CC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0035" cy="971550"/>
        </a:xfrm>
        <a:prstGeom prst="rect">
          <a:avLst/>
        </a:prstGeom>
      </xdr:spPr>
    </xdr:pic>
    <xdr:clientData/>
  </xdr:twoCellAnchor>
  <xdr:twoCellAnchor>
    <xdr:from>
      <xdr:col>6</xdr:col>
      <xdr:colOff>379095</xdr:colOff>
      <xdr:row>0</xdr:row>
      <xdr:rowOff>0</xdr:rowOff>
    </xdr:from>
    <xdr:to>
      <xdr:col>12</xdr:col>
      <xdr:colOff>20645</xdr:colOff>
      <xdr:row>4</xdr:row>
      <xdr:rowOff>173355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0B9BFCBF-B348-434E-B7C7-D7419BF8AA2D}"/>
            </a:ext>
          </a:extLst>
        </xdr:cNvPr>
        <xdr:cNvSpPr txBox="1">
          <a:spLocks noChangeArrowheads="1"/>
        </xdr:cNvSpPr>
      </xdr:nvSpPr>
      <xdr:spPr bwMode="auto">
        <a:xfrm>
          <a:off x="7656195" y="0"/>
          <a:ext cx="5566100" cy="97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Peters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Comparative </a:t>
          </a:r>
          <a:r>
            <a:rPr lang="en-GB" sz="1800" b="1" kern="12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142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Nd and </a:t>
          </a:r>
          <a:r>
            <a:rPr lang="en-GB" sz="1800" b="1" kern="12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182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study of MORBs and the 4.5 Gyr evolution of the upper mantle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77"/>
  <sheetViews>
    <sheetView tabSelected="1" workbookViewId="0">
      <selection activeCell="C4" sqref="C4"/>
    </sheetView>
  </sheetViews>
  <sheetFormatPr defaultColWidth="10.796875" defaultRowHeight="15.6" x14ac:dyDescent="0.3"/>
  <cols>
    <col min="1" max="1" width="15.5" customWidth="1"/>
    <col min="2" max="2" width="22.19921875" bestFit="1" customWidth="1"/>
    <col min="3" max="3" width="19.296875" bestFit="1" customWidth="1"/>
    <col min="4" max="4" width="11.19921875" bestFit="1" customWidth="1"/>
    <col min="6" max="6" width="16.5" customWidth="1"/>
    <col min="7" max="7" width="14.69921875" customWidth="1"/>
    <col min="8" max="8" width="13.5" bestFit="1" customWidth="1"/>
    <col min="10" max="10" width="15.796875" bestFit="1" customWidth="1"/>
    <col min="11" max="11" width="12.19921875" bestFit="1" customWidth="1"/>
    <col min="14" max="14" width="12.796875" customWidth="1"/>
    <col min="15" max="15" width="14" customWidth="1"/>
    <col min="18" max="18" width="13.69921875" bestFit="1" customWidth="1"/>
    <col min="22" max="22" width="13.296875" bestFit="1" customWidth="1"/>
    <col min="23" max="23" width="13.796875" bestFit="1" customWidth="1"/>
    <col min="24" max="24" width="15.796875" bestFit="1" customWidth="1"/>
    <col min="25" max="25" width="12.19921875" customWidth="1"/>
  </cols>
  <sheetData>
    <row r="8" spans="1:25" x14ac:dyDescent="0.3">
      <c r="A8" s="53" t="s">
        <v>37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6"/>
      <c r="S8" s="6"/>
      <c r="T8" s="6"/>
      <c r="U8" s="6"/>
      <c r="V8" s="6"/>
      <c r="W8" s="6"/>
      <c r="X8" s="6"/>
      <c r="Y8" s="6"/>
    </row>
    <row r="9" spans="1:25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6"/>
      <c r="S9" s="6"/>
      <c r="T9" s="6"/>
      <c r="U9" s="6"/>
      <c r="V9" s="6"/>
      <c r="W9" s="6"/>
      <c r="X9" s="6"/>
      <c r="Y9" s="6"/>
    </row>
    <row r="10" spans="1:25" s="51" customFormat="1" ht="18" customHeight="1" x14ac:dyDescent="0.3">
      <c r="A10" s="33" t="s">
        <v>30</v>
      </c>
      <c r="B10" s="34" t="s">
        <v>14</v>
      </c>
      <c r="C10" s="35" t="s">
        <v>16</v>
      </c>
      <c r="D10" s="52" t="s">
        <v>38</v>
      </c>
      <c r="E10" s="35" t="s">
        <v>17</v>
      </c>
      <c r="F10" s="52" t="s">
        <v>38</v>
      </c>
      <c r="G10" s="35" t="s">
        <v>18</v>
      </c>
      <c r="H10" s="52" t="s">
        <v>38</v>
      </c>
      <c r="I10" s="35" t="s">
        <v>28</v>
      </c>
      <c r="J10" s="52" t="s">
        <v>38</v>
      </c>
      <c r="K10" s="35" t="s">
        <v>19</v>
      </c>
      <c r="L10" s="52" t="s">
        <v>38</v>
      </c>
      <c r="M10" s="35" t="s">
        <v>20</v>
      </c>
      <c r="N10" s="52" t="s">
        <v>38</v>
      </c>
      <c r="O10" s="35" t="s">
        <v>21</v>
      </c>
      <c r="P10" s="52" t="s">
        <v>38</v>
      </c>
      <c r="Q10" s="35" t="s">
        <v>22</v>
      </c>
      <c r="R10" s="52" t="s">
        <v>38</v>
      </c>
      <c r="S10" s="35" t="s">
        <v>23</v>
      </c>
      <c r="T10" s="52" t="s">
        <v>38</v>
      </c>
      <c r="U10" s="35" t="s">
        <v>24</v>
      </c>
      <c r="V10" s="52" t="s">
        <v>38</v>
      </c>
      <c r="W10" s="35" t="s">
        <v>25</v>
      </c>
      <c r="X10" s="35" t="s">
        <v>26</v>
      </c>
      <c r="Y10" s="35" t="s">
        <v>27</v>
      </c>
    </row>
    <row r="11" spans="1:25" x14ac:dyDescent="0.3">
      <c r="A11" s="54" t="s">
        <v>29</v>
      </c>
      <c r="B11" s="7" t="s">
        <v>5</v>
      </c>
      <c r="C11" s="8">
        <v>1.1418360000000001</v>
      </c>
      <c r="D11" s="8">
        <v>3.9838330123229751E-6</v>
      </c>
      <c r="E11" s="9">
        <f>(C11-$C$25)*1000000/$C$25</f>
        <v>1.2374787041734332</v>
      </c>
      <c r="F11" s="10">
        <v>3.488971281622733</v>
      </c>
      <c r="G11" s="8">
        <v>0.5121094705982463</v>
      </c>
      <c r="H11" s="8">
        <v>1.4573774141444736E-6</v>
      </c>
      <c r="I11" s="9">
        <f>(G11-$G$25)*1000000/$G$25</f>
        <v>5.0060337055964075</v>
      </c>
      <c r="J11" s="10">
        <v>3.4889712816227298</v>
      </c>
      <c r="K11" s="8">
        <v>0.34840714316564053</v>
      </c>
      <c r="L11" s="8">
        <v>8.8235966882032392E-7</v>
      </c>
      <c r="M11" s="9">
        <f t="shared" ref="M11:M21" si="0">(K11/K$24-1)*1000000</f>
        <v>7.160251890958591</v>
      </c>
      <c r="N11" s="10">
        <f>L11/K11*1000000</f>
        <v>2.5325533248347623</v>
      </c>
      <c r="O11" s="8">
        <v>0.2415816101446856</v>
      </c>
      <c r="P11" s="8">
        <v>1.0532514377753656E-6</v>
      </c>
      <c r="Q11" s="9">
        <f t="shared" ref="Q11:Q21" si="1">(O11/O$24-1)*1000000</f>
        <v>10.65294061342037</v>
      </c>
      <c r="R11" s="10">
        <f t="shared" ref="R11:R21" si="2">P11/O11*1000000</f>
        <v>4.3598162837997601</v>
      </c>
      <c r="S11" s="8">
        <v>0.23646451731303522</v>
      </c>
      <c r="T11" s="8">
        <v>1.9043620653256084E-6</v>
      </c>
      <c r="U11" s="9">
        <f t="shared" ref="U11:U21" si="3">(S11/S$24-1)*1000000</f>
        <v>31.793587248918342</v>
      </c>
      <c r="V11" s="10">
        <f t="shared" ref="V11:V21" si="4">T11/S11*1000000</f>
        <v>8.0534791729643977</v>
      </c>
      <c r="W11" s="8">
        <v>-1.0090745918240066E-5</v>
      </c>
      <c r="X11" s="8">
        <v>4.5844550039322902E-7</v>
      </c>
      <c r="Y11" s="11">
        <v>0.72290689562167998</v>
      </c>
    </row>
    <row r="12" spans="1:25" x14ac:dyDescent="0.3">
      <c r="A12" s="54"/>
      <c r="B12" s="7" t="s">
        <v>5</v>
      </c>
      <c r="C12" s="8">
        <v>1.1418334371509471</v>
      </c>
      <c r="D12" s="8">
        <v>3.781260089899566E-6</v>
      </c>
      <c r="E12" s="9">
        <f t="shared" ref="E12:E24" si="5">(C12-$C$25)*1000000/$C$25</f>
        <v>-1.0070224540046651</v>
      </c>
      <c r="F12" s="10">
        <v>3.3115688916365955</v>
      </c>
      <c r="G12" s="1">
        <v>0.5121080567696823</v>
      </c>
      <c r="H12" s="1">
        <v>1.3851971775907832E-6</v>
      </c>
      <c r="I12" s="9">
        <f t="shared" ref="I12:I24" si="6">(G12-$G$25)*1000000/$G$25</f>
        <v>2.2452262555356728</v>
      </c>
      <c r="J12" s="10">
        <v>3.3115688916365955</v>
      </c>
      <c r="K12" s="1">
        <v>0.34840761559831623</v>
      </c>
      <c r="L12" s="1">
        <v>8.2883751342617545E-7</v>
      </c>
      <c r="M12" s="9">
        <f t="shared" si="0"/>
        <v>8.5162403304916978</v>
      </c>
      <c r="N12" s="10">
        <f t="shared" ref="N12:N21" si="7">L12/K12*1000000</f>
        <v>2.3789305294111398</v>
      </c>
      <c r="O12" s="1">
        <v>0.24157842132866578</v>
      </c>
      <c r="P12" s="1">
        <v>9.5646908792269254E-7</v>
      </c>
      <c r="Q12" s="9">
        <f t="shared" si="1"/>
        <v>-2.5469465311234174</v>
      </c>
      <c r="R12" s="10">
        <f t="shared" si="2"/>
        <v>3.959248854521749</v>
      </c>
      <c r="S12" s="8">
        <v>0.23645722588113843</v>
      </c>
      <c r="T12" s="8">
        <v>1.7779868865322474E-6</v>
      </c>
      <c r="U12" s="9">
        <f t="shared" si="3"/>
        <v>0.95740175942715666</v>
      </c>
      <c r="V12" s="10">
        <f t="shared" si="4"/>
        <v>7.5192749128588696</v>
      </c>
      <c r="W12" s="8">
        <v>-5.630893068916197E-6</v>
      </c>
      <c r="X12" s="8">
        <v>2.6212657576156112E-6</v>
      </c>
      <c r="Y12" s="11">
        <v>0.72143066384140275</v>
      </c>
    </row>
    <row r="13" spans="1:25" x14ac:dyDescent="0.3">
      <c r="A13" s="54"/>
      <c r="B13" s="7" t="s">
        <v>5</v>
      </c>
      <c r="C13" s="8">
        <v>1.1418350396558878</v>
      </c>
      <c r="D13" s="8">
        <v>3.775154259574872E-6</v>
      </c>
      <c r="E13" s="9">
        <f t="shared" si="5"/>
        <v>0.3964250847058477</v>
      </c>
      <c r="F13" s="10">
        <v>3.30621686011018</v>
      </c>
      <c r="G13" s="1">
        <v>0.51210773708160473</v>
      </c>
      <c r="H13" s="1">
        <v>1.3652677498021392E-6</v>
      </c>
      <c r="I13" s="9">
        <f t="shared" si="6"/>
        <v>1.6209658262926794</v>
      </c>
      <c r="J13" s="10">
        <v>3.30621686011018</v>
      </c>
      <c r="K13" s="1">
        <v>0.3484068674397644</v>
      </c>
      <c r="L13" s="1">
        <v>7.920560894695135E-7</v>
      </c>
      <c r="M13" s="9">
        <f t="shared" si="0"/>
        <v>6.3688563760599948</v>
      </c>
      <c r="N13" s="10">
        <f t="shared" si="7"/>
        <v>2.2733653193746277</v>
      </c>
      <c r="O13" s="1">
        <v>0.24157851839079519</v>
      </c>
      <c r="P13" s="1">
        <v>9.5888074799322171E-7</v>
      </c>
      <c r="Q13" s="9">
        <f t="shared" si="1"/>
        <v>-2.1451644445225071</v>
      </c>
      <c r="R13" s="10">
        <f t="shared" si="2"/>
        <v>3.9692301881000267</v>
      </c>
      <c r="S13" s="1">
        <v>0.23645584850362164</v>
      </c>
      <c r="T13" s="1">
        <v>1.8953221625655241E-6</v>
      </c>
      <c r="U13" s="9">
        <f t="shared" si="3"/>
        <v>-4.8676637692812719</v>
      </c>
      <c r="V13" s="10">
        <f>T13/S13*1000000</f>
        <v>8.0155435975037612</v>
      </c>
      <c r="W13" s="8">
        <v>-1.2683570411321747E-6</v>
      </c>
      <c r="X13" s="8">
        <v>-3.2069806472825952E-7</v>
      </c>
      <c r="Y13" s="11">
        <v>0.72067916716875979</v>
      </c>
    </row>
    <row r="14" spans="1:25" x14ac:dyDescent="0.3">
      <c r="A14" s="54"/>
      <c r="B14" s="7" t="s">
        <v>5</v>
      </c>
      <c r="C14" s="1">
        <v>1.1418314472952116</v>
      </c>
      <c r="D14" s="1">
        <v>3.8021137503216897E-6</v>
      </c>
      <c r="E14" s="9">
        <f t="shared" si="5"/>
        <v>-2.7497054644563561</v>
      </c>
      <c r="F14" s="10">
        <v>3.3298380065886231</v>
      </c>
      <c r="G14" s="1">
        <v>0.51210474650567372</v>
      </c>
      <c r="H14" s="1">
        <v>1.2685805645595269E-6</v>
      </c>
      <c r="I14" s="9">
        <f t="shared" si="6"/>
        <v>-4.2187834336378245</v>
      </c>
      <c r="J14" s="10">
        <v>3.3298380065886231</v>
      </c>
      <c r="K14" s="1">
        <v>0.34840569303340541</v>
      </c>
      <c r="L14" s="1">
        <v>8.0695320974521784E-7</v>
      </c>
      <c r="M14" s="9">
        <f t="shared" si="0"/>
        <v>2.9980449818278743</v>
      </c>
      <c r="N14" s="10">
        <f t="shared" si="7"/>
        <v>2.3161309527391865</v>
      </c>
      <c r="O14" s="1">
        <v>0.24158017165075124</v>
      </c>
      <c r="P14" s="1">
        <v>1.0255177026971695E-6</v>
      </c>
      <c r="Q14" s="9">
        <f t="shared" si="1"/>
        <v>4.6983927581845109</v>
      </c>
      <c r="R14" s="10">
        <f t="shared" si="2"/>
        <v>4.2450408727242097</v>
      </c>
      <c r="S14" s="8">
        <v>0.23646301911415984</v>
      </c>
      <c r="T14" s="8">
        <v>1.8813402022404092E-6</v>
      </c>
      <c r="U14" s="9">
        <f t="shared" si="3"/>
        <v>25.457556264152359</v>
      </c>
      <c r="V14" s="10">
        <f t="shared" si="4"/>
        <v>7.9561709449887976</v>
      </c>
      <c r="W14" s="8">
        <v>-8.2944472179866513E-6</v>
      </c>
      <c r="X14" s="8">
        <v>-9.4376389547019092E-7</v>
      </c>
      <c r="Y14" s="11">
        <v>0.72105985092139468</v>
      </c>
    </row>
    <row r="15" spans="1:25" x14ac:dyDescent="0.3">
      <c r="A15" s="54"/>
      <c r="B15" s="7" t="s">
        <v>5</v>
      </c>
      <c r="C15" s="1">
        <v>1.141832059951265</v>
      </c>
      <c r="D15" s="1">
        <v>3.8107703520347885E-6</v>
      </c>
      <c r="E15" s="9">
        <f t="shared" si="5"/>
        <v>-2.2131513432046552</v>
      </c>
      <c r="F15" s="10">
        <v>3.3374175464975449</v>
      </c>
      <c r="G15" s="1">
        <v>0.51210389686518787</v>
      </c>
      <c r="H15" s="1">
        <v>1.3694315330434025E-6</v>
      </c>
      <c r="I15" s="9">
        <f t="shared" si="6"/>
        <v>-5.8778910814467231</v>
      </c>
      <c r="J15" s="10">
        <v>3.3374175464975449</v>
      </c>
      <c r="K15" s="1">
        <v>0.34840470019273939</v>
      </c>
      <c r="L15" s="1">
        <v>8.6387089927586698E-7</v>
      </c>
      <c r="M15" s="9">
        <f t="shared" si="0"/>
        <v>0.14836811823570883</v>
      </c>
      <c r="N15" s="10">
        <f t="shared" si="7"/>
        <v>2.4795041479003266</v>
      </c>
      <c r="O15" s="1">
        <v>0.24158109954104015</v>
      </c>
      <c r="P15" s="1">
        <v>9.8436092411593612E-7</v>
      </c>
      <c r="Q15" s="9">
        <f t="shared" si="1"/>
        <v>8.5393315327753072</v>
      </c>
      <c r="R15" s="10">
        <f t="shared" si="2"/>
        <v>4.074660335539666</v>
      </c>
      <c r="S15" s="8">
        <v>0.23646105980654472</v>
      </c>
      <c r="T15" s="8">
        <v>1.8589794295863138E-6</v>
      </c>
      <c r="U15" s="9">
        <f t="shared" si="3"/>
        <v>17.171450886532824</v>
      </c>
      <c r="V15" s="10">
        <f t="shared" si="4"/>
        <v>7.8616725777478793</v>
      </c>
      <c r="W15" s="8">
        <v>-2.4475233798536704E-6</v>
      </c>
      <c r="X15" s="8">
        <v>-9.691168626981878E-7</v>
      </c>
      <c r="Y15" s="11">
        <v>0.72100793866988677</v>
      </c>
    </row>
    <row r="16" spans="1:25" x14ac:dyDescent="0.3">
      <c r="A16" s="54"/>
      <c r="B16" s="7" t="s">
        <v>5</v>
      </c>
      <c r="C16" s="1">
        <v>1.1418349839073045</v>
      </c>
      <c r="D16" s="1">
        <v>3.6065969497838694E-6</v>
      </c>
      <c r="E16" s="9">
        <f t="shared" si="5"/>
        <v>0.34760138997828244</v>
      </c>
      <c r="F16" s="10">
        <v>3.1585973460388015</v>
      </c>
      <c r="G16" s="1">
        <v>0.51210749412127965</v>
      </c>
      <c r="H16" s="1">
        <v>1.3000545670777484E-6</v>
      </c>
      <c r="I16" s="9">
        <f t="shared" si="6"/>
        <v>1.1465330042153719</v>
      </c>
      <c r="J16" s="10">
        <v>3.1585973460388015</v>
      </c>
      <c r="K16" s="1">
        <v>0.34840594503216799</v>
      </c>
      <c r="L16" s="1">
        <v>6.9299024189475758E-7</v>
      </c>
      <c r="M16" s="9">
        <f t="shared" si="0"/>
        <v>3.7213383237144626</v>
      </c>
      <c r="N16" s="10">
        <f t="shared" si="7"/>
        <v>1.9890310477646256</v>
      </c>
      <c r="O16" s="1">
        <v>0.24158074349614858</v>
      </c>
      <c r="P16" s="1">
        <v>9.7377088269541123E-7</v>
      </c>
      <c r="Q16" s="9">
        <f t="shared" si="1"/>
        <v>7.0655079074111171</v>
      </c>
      <c r="R16" s="10">
        <f t="shared" si="2"/>
        <v>4.0308298939850546</v>
      </c>
      <c r="S16" s="8">
        <v>0.23646208956143155</v>
      </c>
      <c r="T16" s="8">
        <v>1.7901240430209364E-6</v>
      </c>
      <c r="U16" s="9">
        <f t="shared" si="3"/>
        <v>21.526385986847529</v>
      </c>
      <c r="V16" s="10">
        <f t="shared" si="4"/>
        <v>7.5704483807154723</v>
      </c>
      <c r="W16" s="8">
        <v>-6.0767295533714855E-6</v>
      </c>
      <c r="X16" s="8">
        <v>-4.5729107251284368E-7</v>
      </c>
      <c r="Y16" s="11">
        <v>0.72106161363866927</v>
      </c>
    </row>
    <row r="17" spans="1:25" x14ac:dyDescent="0.3">
      <c r="A17" s="54"/>
      <c r="B17" s="7" t="s">
        <v>5</v>
      </c>
      <c r="C17" s="1">
        <v>1.1418340621528502</v>
      </c>
      <c r="D17" s="1">
        <v>4.1169212683582068E-6</v>
      </c>
      <c r="E17" s="9">
        <f t="shared" si="5"/>
        <v>-0.45965604013507877</v>
      </c>
      <c r="F17" s="10">
        <v>3.6055337678366617</v>
      </c>
      <c r="G17" s="1">
        <v>0.51210777216125181</v>
      </c>
      <c r="H17" s="1">
        <v>1.4662318338799954E-6</v>
      </c>
      <c r="I17" s="9">
        <f t="shared" si="6"/>
        <v>1.6894664588722101</v>
      </c>
      <c r="J17" s="10">
        <v>3.6055337678366617</v>
      </c>
      <c r="K17" s="1">
        <v>0.34840529349088045</v>
      </c>
      <c r="L17" s="1">
        <v>8.17134210052357E-7</v>
      </c>
      <c r="M17" s="9">
        <f t="shared" si="0"/>
        <v>1.8512677311122161</v>
      </c>
      <c r="N17" s="10">
        <f t="shared" si="7"/>
        <v>2.34535532415424</v>
      </c>
      <c r="O17" s="1">
        <v>0.24157904193240184</v>
      </c>
      <c r="P17" s="1">
        <v>9.4391250598613388E-7</v>
      </c>
      <c r="Q17" s="9">
        <f t="shared" si="1"/>
        <v>2.2000446797676432E-2</v>
      </c>
      <c r="R17" s="10">
        <f t="shared" si="2"/>
        <v>3.9072615672110227</v>
      </c>
      <c r="S17" s="8">
        <v>0.23645629596766884</v>
      </c>
      <c r="T17" s="8">
        <v>1.8958961112169479E-6</v>
      </c>
      <c r="U17" s="9">
        <f t="shared" si="3"/>
        <v>-2.9752941285154932</v>
      </c>
      <c r="V17" s="10">
        <f t="shared" si="4"/>
        <v>8.017955721831056</v>
      </c>
      <c r="W17" s="8">
        <v>-1.9111072746869121E-6</v>
      </c>
      <c r="X17" s="8">
        <v>-2.9494253376980662E-7</v>
      </c>
      <c r="Y17" s="11">
        <v>0.72091030210653573</v>
      </c>
    </row>
    <row r="18" spans="1:25" x14ac:dyDescent="0.3">
      <c r="A18" s="54"/>
      <c r="B18" s="7" t="s">
        <v>5</v>
      </c>
      <c r="C18" s="1">
        <v>1.1418349053342871</v>
      </c>
      <c r="D18" s="1">
        <v>4.0446667272289832E-6</v>
      </c>
      <c r="E18" s="9">
        <f t="shared" si="5"/>
        <v>0.27878843027286981</v>
      </c>
      <c r="F18" s="10">
        <v>3.5422517811757155</v>
      </c>
      <c r="G18" s="1">
        <v>0.51210542714809482</v>
      </c>
      <c r="H18" s="1">
        <v>1.437856249569481E-6</v>
      </c>
      <c r="I18" s="9">
        <f t="shared" si="6"/>
        <v>-2.8896812250510169</v>
      </c>
      <c r="J18" s="10">
        <v>3.5422517811757155</v>
      </c>
      <c r="K18" s="1">
        <v>0.34840432975692398</v>
      </c>
      <c r="L18" s="1">
        <v>8.3706411011699922E-7</v>
      </c>
      <c r="M18" s="9">
        <f t="shared" si="0"/>
        <v>-0.91486630482418008</v>
      </c>
      <c r="N18" s="10">
        <f t="shared" si="7"/>
        <v>2.402565176790441</v>
      </c>
      <c r="O18" s="1">
        <v>0.24157828670618808</v>
      </c>
      <c r="P18" s="1">
        <v>9.252123920359627E-7</v>
      </c>
      <c r="Q18" s="9">
        <f t="shared" si="1"/>
        <v>-3.1042071261255799</v>
      </c>
      <c r="R18" s="10">
        <f t="shared" si="2"/>
        <v>3.8298656913699491</v>
      </c>
      <c r="S18" s="8">
        <v>0.2364586641896019</v>
      </c>
      <c r="T18" s="8">
        <v>1.8814271547034019E-6</v>
      </c>
      <c r="U18" s="9">
        <f t="shared" si="3"/>
        <v>7.0401502783035141</v>
      </c>
      <c r="V18" s="10">
        <f t="shared" si="4"/>
        <v>7.9566852039509071</v>
      </c>
      <c r="W18" s="8">
        <v>-1.0625800246134401E-6</v>
      </c>
      <c r="X18" s="8">
        <v>-7.7865296416318588E-7</v>
      </c>
      <c r="Y18" s="11">
        <v>0.7208464491462151</v>
      </c>
    </row>
    <row r="19" spans="1:25" x14ac:dyDescent="0.3">
      <c r="A19" s="54"/>
      <c r="B19" s="7" t="s">
        <v>5</v>
      </c>
      <c r="C19" s="1">
        <v>1.1418348931238791</v>
      </c>
      <c r="D19" s="1">
        <v>4.0751517770092033E-6</v>
      </c>
      <c r="E19" s="9">
        <f t="shared" si="5"/>
        <v>0.2680947552371023</v>
      </c>
      <c r="F19" s="10">
        <v>3.5689501184012995</v>
      </c>
      <c r="G19" s="1">
        <v>0.51210655304237163</v>
      </c>
      <c r="H19" s="1">
        <v>1.3240435702345591E-6</v>
      </c>
      <c r="I19" s="9">
        <f t="shared" si="6"/>
        <v>-0.69112802946296759</v>
      </c>
      <c r="J19" s="10">
        <v>3.5689501184012995</v>
      </c>
      <c r="K19" s="1">
        <v>0.34840302106476462</v>
      </c>
      <c r="L19" s="1">
        <v>7.8545263712507486E-7</v>
      </c>
      <c r="M19" s="9">
        <f t="shared" si="0"/>
        <v>-4.671108263631929</v>
      </c>
      <c r="N19" s="10">
        <f t="shared" si="7"/>
        <v>2.2544369297505811</v>
      </c>
      <c r="O19" s="1">
        <v>0.24157790897883952</v>
      </c>
      <c r="P19" s="1">
        <v>1.05837788637792E-6</v>
      </c>
      <c r="Q19" s="9">
        <f t="shared" si="1"/>
        <v>-4.6677838083653</v>
      </c>
      <c r="R19" s="10">
        <f t="shared" si="2"/>
        <v>4.3811037642130852</v>
      </c>
      <c r="S19" s="8">
        <v>0.2364575421953308</v>
      </c>
      <c r="T19" s="8">
        <v>1.8835643718185065E-6</v>
      </c>
      <c r="U19" s="9">
        <f t="shared" si="3"/>
        <v>2.295125713702717</v>
      </c>
      <c r="V19" s="10">
        <f t="shared" si="4"/>
        <v>7.9657614400074745</v>
      </c>
      <c r="W19" s="8">
        <v>-8.8960989684283445E-6</v>
      </c>
      <c r="X19" s="8">
        <v>3.5916507495724372E-7</v>
      </c>
      <c r="Y19" s="11">
        <v>0.72147392434699076</v>
      </c>
    </row>
    <row r="20" spans="1:25" x14ac:dyDescent="0.3">
      <c r="A20" s="54"/>
      <c r="B20" s="7" t="s">
        <v>5</v>
      </c>
      <c r="C20" s="1">
        <v>1.1418306301376417</v>
      </c>
      <c r="D20" s="1">
        <v>3.8718175631369383E-6</v>
      </c>
      <c r="E20" s="9">
        <f t="shared" si="5"/>
        <v>-3.4653586590022027</v>
      </c>
      <c r="F20" s="10">
        <v>3.3908860569541832</v>
      </c>
      <c r="G20" s="1">
        <v>0.51210800799560163</v>
      </c>
      <c r="H20" s="1">
        <v>1.3875480774836521E-6</v>
      </c>
      <c r="I20" s="9">
        <f t="shared" si="6"/>
        <v>2.1499842660233806</v>
      </c>
      <c r="J20" s="10">
        <v>3.3908860569541832</v>
      </c>
      <c r="K20" s="1">
        <v>0.34840579223431367</v>
      </c>
      <c r="L20" s="1">
        <v>8.0059989006735472E-7</v>
      </c>
      <c r="M20" s="9">
        <f t="shared" si="0"/>
        <v>3.2827739850915805</v>
      </c>
      <c r="N20" s="10">
        <f t="shared" si="7"/>
        <v>2.2978948912793236</v>
      </c>
      <c r="O20" s="1">
        <v>0.24157910480209685</v>
      </c>
      <c r="P20" s="1">
        <v>9.5253353827124006E-7</v>
      </c>
      <c r="Q20" s="9">
        <f t="shared" si="1"/>
        <v>0.28224527559572721</v>
      </c>
      <c r="R20" s="10">
        <f t="shared" si="2"/>
        <v>3.9429467173974406</v>
      </c>
      <c r="S20" s="8">
        <v>0.23645857836535145</v>
      </c>
      <c r="T20" s="8">
        <v>1.7693156226699064E-6</v>
      </c>
      <c r="U20" s="9">
        <f t="shared" si="3"/>
        <v>6.6771910482987806</v>
      </c>
      <c r="V20" s="10">
        <f t="shared" si="4"/>
        <v>7.4825605182153385</v>
      </c>
      <c r="W20" s="8">
        <v>-7.832122779381516E-6</v>
      </c>
      <c r="X20" s="8">
        <v>3.7749812058851805E-6</v>
      </c>
      <c r="Y20" s="11">
        <v>0.72129745373159038</v>
      </c>
    </row>
    <row r="21" spans="1:25" x14ac:dyDescent="0.3">
      <c r="A21" s="54"/>
      <c r="B21" s="7" t="s">
        <v>5</v>
      </c>
      <c r="C21" s="1">
        <v>1.1418382199718422</v>
      </c>
      <c r="D21" s="1">
        <v>3.7345651005356918E-6</v>
      </c>
      <c r="E21" s="9">
        <f t="shared" si="5"/>
        <v>3.1816936258435979</v>
      </c>
      <c r="F21" s="10">
        <v>3.2706604448989163</v>
      </c>
      <c r="G21" s="1">
        <v>0.51210782763129903</v>
      </c>
      <c r="H21" s="1">
        <v>1.435579224098496E-6</v>
      </c>
      <c r="I21" s="9">
        <f t="shared" si="6"/>
        <v>1.7977837779061621</v>
      </c>
      <c r="J21" s="10">
        <v>3.2706604448989163</v>
      </c>
      <c r="K21" s="1">
        <v>0.34840451862326244</v>
      </c>
      <c r="L21" s="1">
        <v>8.3617218616520853E-7</v>
      </c>
      <c r="M21" s="9">
        <f t="shared" si="0"/>
        <v>-0.37277727338302924</v>
      </c>
      <c r="N21" s="10">
        <f t="shared" si="7"/>
        <v>2.4000038503214136</v>
      </c>
      <c r="O21" s="1">
        <v>0.24157930210973197</v>
      </c>
      <c r="P21" s="1">
        <v>9.8924623573626909E-7</v>
      </c>
      <c r="Q21" s="9">
        <f t="shared" si="1"/>
        <v>1.0989868186594975</v>
      </c>
      <c r="R21" s="10">
        <f t="shared" si="2"/>
        <v>4.0949130455179734</v>
      </c>
      <c r="S21" s="1">
        <v>0.23646014468302387</v>
      </c>
      <c r="T21" s="1">
        <v>1.9248521479592391E-6</v>
      </c>
      <c r="U21" s="9">
        <f t="shared" si="3"/>
        <v>13.301303152246646</v>
      </c>
      <c r="V21" s="10">
        <f t="shared" si="4"/>
        <v>8.1402815283713643</v>
      </c>
      <c r="W21" s="1">
        <v>-7.2359727868005868E-6</v>
      </c>
      <c r="X21" s="1">
        <v>-3.4133423826704219E-7</v>
      </c>
      <c r="Y21" s="12">
        <v>0.72145375548800517</v>
      </c>
    </row>
    <row r="22" spans="1:25" x14ac:dyDescent="0.3">
      <c r="A22" s="54"/>
      <c r="B22" s="7" t="s">
        <v>5</v>
      </c>
      <c r="C22" s="1">
        <v>1.141834699567682</v>
      </c>
      <c r="D22" s="1">
        <v>3.7599604558480738E-6</v>
      </c>
      <c r="E22" s="9">
        <f t="shared" si="5"/>
        <v>9.8581413048085653E-2</v>
      </c>
      <c r="F22" s="10">
        <v>3.2929113621014134</v>
      </c>
      <c r="G22" s="1">
        <v>0.51210567112210437</v>
      </c>
      <c r="H22" s="1">
        <v>1.2253172182183284E-6</v>
      </c>
      <c r="I22" s="9">
        <f t="shared" si="6"/>
        <v>-2.4132689638060416</v>
      </c>
      <c r="J22" s="10">
        <v>3.2929113621014134</v>
      </c>
      <c r="K22" s="1">
        <v>0.34840522110029937</v>
      </c>
      <c r="L22" s="1">
        <v>7.8539601342057099E-7</v>
      </c>
      <c r="M22" s="9">
        <v>-0.69281111225727443</v>
      </c>
      <c r="N22" s="10">
        <v>2.2542601713608366</v>
      </c>
      <c r="O22" s="1">
        <v>0.24158077483891885</v>
      </c>
      <c r="P22" s="1">
        <v>9.2803877721876161E-7</v>
      </c>
      <c r="Q22" s="9">
        <v>5.1456276926042932</v>
      </c>
      <c r="R22" s="10">
        <v>3.8415257912702656</v>
      </c>
      <c r="S22" s="1">
        <v>0.23646078987294913</v>
      </c>
      <c r="T22" s="1">
        <v>1.7709386566131457E-6</v>
      </c>
      <c r="U22" s="9">
        <v>5.3893583138453494</v>
      </c>
      <c r="V22" s="10">
        <v>7.4893543980998905</v>
      </c>
      <c r="W22" s="1">
        <v>2.6129564296354551E-5</v>
      </c>
      <c r="X22" s="1">
        <v>-2.5324553839176357E-7</v>
      </c>
      <c r="Y22" s="12">
        <v>0.72159549146171709</v>
      </c>
    </row>
    <row r="23" spans="1:25" x14ac:dyDescent="0.3">
      <c r="A23" s="54"/>
      <c r="B23" s="7" t="s">
        <v>5</v>
      </c>
      <c r="C23" s="1">
        <v>1.1418357916687407</v>
      </c>
      <c r="D23" s="1">
        <v>3.794339193270633E-6</v>
      </c>
      <c r="E23" s="9">
        <f t="shared" si="5"/>
        <v>1.0550256048138771</v>
      </c>
      <c r="F23" s="10">
        <f t="shared" ref="F23:F24" si="8">D23/C23*1000000</f>
        <v>3.3230165151202522</v>
      </c>
      <c r="G23" s="1">
        <v>0.51210794723698272</v>
      </c>
      <c r="H23" s="1">
        <v>1.2328926573674937E-6</v>
      </c>
      <c r="I23" s="9">
        <f t="shared" si="6"/>
        <v>2.0313398617272163</v>
      </c>
      <c r="J23" s="10">
        <f t="shared" ref="J23:J24" si="9">H23/G23*1000000</f>
        <v>2.4074858904639518</v>
      </c>
      <c r="K23" s="1">
        <v>0.34840637075389747</v>
      </c>
      <c r="L23" s="1">
        <v>8.229076411360973E-7</v>
      </c>
      <c r="M23" s="9">
        <f>(K23/K$24-1)*1000000</f>
        <v>4.9432558020257034</v>
      </c>
      <c r="N23" s="10">
        <f t="shared" ref="N23:N24" si="10">L23/K23*1000000</f>
        <v>2.361919041134215</v>
      </c>
      <c r="O23" s="1">
        <v>0.24157962789269613</v>
      </c>
      <c r="P23" s="1">
        <v>9.4230452059197317E-7</v>
      </c>
      <c r="Q23" s="9">
        <f>(O23/O$24-1)*1000000</f>
        <v>2.4475432525150609</v>
      </c>
      <c r="R23" s="10">
        <f t="shared" ref="R23:R24" si="11">P23/O23*1000000</f>
        <v>3.9005959600638276</v>
      </c>
      <c r="S23" s="1">
        <v>0.23646084834035408</v>
      </c>
      <c r="T23" s="1">
        <v>1.7336518829995575E-6</v>
      </c>
      <c r="U23" s="9">
        <f>(S23/S$24-1)*1000000</f>
        <v>16.27713948493259</v>
      </c>
      <c r="V23" s="10">
        <f t="shared" ref="V23:V24" si="12">T23/S23*1000000</f>
        <v>7.3316656654474786</v>
      </c>
      <c r="W23" s="1">
        <v>-9.3166887106914262E-6</v>
      </c>
      <c r="X23" s="1">
        <v>-1.6673320579395759E-7</v>
      </c>
      <c r="Y23" s="12">
        <v>0.72200490091916925</v>
      </c>
    </row>
    <row r="24" spans="1:25" x14ac:dyDescent="0.3">
      <c r="A24" s="54"/>
      <c r="B24" s="7" t="s">
        <v>5</v>
      </c>
      <c r="C24" s="1">
        <v>1.1418380481386705</v>
      </c>
      <c r="D24" s="1">
        <v>3.9071218120955616E-6</v>
      </c>
      <c r="E24" s="9">
        <f t="shared" si="5"/>
        <v>3.031204952924325</v>
      </c>
      <c r="F24" s="10">
        <f t="shared" si="8"/>
        <v>3.4217828162799679</v>
      </c>
      <c r="G24" s="1">
        <v>0.51210608935394653</v>
      </c>
      <c r="H24" s="1">
        <v>1.3872048201285516E-6</v>
      </c>
      <c r="I24" s="9">
        <f t="shared" si="6"/>
        <v>-1.596580423848502</v>
      </c>
      <c r="J24" s="10">
        <f t="shared" si="9"/>
        <v>2.7088231305325743</v>
      </c>
      <c r="K24" s="1">
        <v>0.34840464850059732</v>
      </c>
      <c r="L24" s="1">
        <v>8.4262333557722049E-7</v>
      </c>
      <c r="M24" s="9">
        <f>(K24/K$24-1)*1000000</f>
        <v>0</v>
      </c>
      <c r="N24" s="9">
        <f t="shared" si="10"/>
        <v>2.4185192109334785</v>
      </c>
      <c r="O24" s="1">
        <v>0.24157903661755509</v>
      </c>
      <c r="P24" s="1">
        <v>1.0085307784731539E-6</v>
      </c>
      <c r="Q24" s="9">
        <f>(O24/O$24-1)*1000000</f>
        <v>0</v>
      </c>
      <c r="R24" s="9">
        <f t="shared" si="11"/>
        <v>4.1747445995066359</v>
      </c>
      <c r="S24" s="1">
        <v>0.23645699949679108</v>
      </c>
      <c r="T24" s="1">
        <v>1.889338284312556E-6</v>
      </c>
      <c r="U24" s="9">
        <f>(S24/S$24-1)*1000000</f>
        <v>0</v>
      </c>
      <c r="V24" s="9">
        <f t="shared" si="12"/>
        <v>7.9901981685181447</v>
      </c>
      <c r="W24" s="1">
        <v>-3.9903549813690209E-6</v>
      </c>
      <c r="X24" s="1">
        <v>-6.906213855932268E-7</v>
      </c>
      <c r="Y24" s="12">
        <v>0.72177533755914169</v>
      </c>
    </row>
    <row r="25" spans="1:25" s="5" customFormat="1" x14ac:dyDescent="0.3">
      <c r="A25" s="17"/>
      <c r="B25" s="22" t="s">
        <v>39</v>
      </c>
      <c r="C25" s="18">
        <f>AVERAGE(C11:C24)</f>
        <v>1.141834587004015</v>
      </c>
      <c r="D25" s="18">
        <f>2*STDEV(C11:C24)</f>
        <v>4.3920912290595389E-6</v>
      </c>
      <c r="E25" s="19">
        <f>AVERAGE(E11:E24)</f>
        <v>1.3890158864374565E-11</v>
      </c>
      <c r="F25" s="19">
        <f>D25*1000000/C25</f>
        <v>3.8465214480703898</v>
      </c>
      <c r="G25" s="18">
        <f>AVERAGE(G11:G24)</f>
        <v>0.51210690697380912</v>
      </c>
      <c r="H25" s="18">
        <f>2*STDEV(G11:G24)</f>
        <v>3.0913247173234901E-6</v>
      </c>
      <c r="I25" s="19">
        <v>0</v>
      </c>
      <c r="J25" s="19">
        <f>H25*1000000/G25</f>
        <v>6.0364831546425339</v>
      </c>
      <c r="K25" s="18">
        <f>AVERAGE(K11:K24)</f>
        <v>0.34840551142764103</v>
      </c>
      <c r="L25" s="18">
        <f>2*STDEV(K11:K24)</f>
        <v>2.4859979930186367E-6</v>
      </c>
      <c r="M25" s="19">
        <v>0</v>
      </c>
      <c r="N25" s="19">
        <f>L25*1000000/K25</f>
        <v>7.1353578272396057</v>
      </c>
      <c r="O25" s="18">
        <f>AVERAGE(O11:O24)</f>
        <v>0.24157954631646536</v>
      </c>
      <c r="P25" s="18">
        <f>2*STDEV(O11:O24)</f>
        <v>2.3118814967415905E-6</v>
      </c>
      <c r="Q25" s="19">
        <v>0</v>
      </c>
      <c r="R25" s="19">
        <f>P25*1000000/O25</f>
        <v>9.5698561074084587</v>
      </c>
      <c r="S25" s="18">
        <f>AVERAGE(S11:S24)</f>
        <v>0.23645954452078591</v>
      </c>
      <c r="T25" s="18">
        <f>2*STDEV(S11:S24)</f>
        <v>5.2906434276092741E-6</v>
      </c>
      <c r="U25" s="19">
        <v>0</v>
      </c>
      <c r="V25" s="19">
        <f>T25*1000000/S25</f>
        <v>22.374412664675507</v>
      </c>
      <c r="W25" s="18"/>
      <c r="X25" s="18"/>
      <c r="Y25" s="20"/>
    </row>
    <row r="26" spans="1:25" x14ac:dyDescent="0.3">
      <c r="A26" s="16"/>
      <c r="B26" s="23"/>
      <c r="C26" s="6"/>
      <c r="D26" s="6"/>
      <c r="E26" s="6"/>
      <c r="F26" s="6"/>
      <c r="G26" s="6"/>
      <c r="H26" s="6"/>
      <c r="I26" s="4"/>
      <c r="J26" s="4"/>
      <c r="K26" s="3"/>
      <c r="L26" s="3"/>
      <c r="M26" s="3"/>
      <c r="N26" s="3"/>
      <c r="O26" s="2"/>
      <c r="P26" s="2"/>
      <c r="Q26" s="2"/>
      <c r="R26" s="2"/>
      <c r="S26" s="6"/>
      <c r="T26" s="6"/>
      <c r="U26" s="6"/>
      <c r="V26" s="6"/>
      <c r="W26" s="6"/>
      <c r="X26" s="6"/>
      <c r="Y26" s="6"/>
    </row>
    <row r="27" spans="1:25" x14ac:dyDescent="0.3">
      <c r="A27" s="55" t="s">
        <v>31</v>
      </c>
      <c r="B27" s="39" t="s">
        <v>5</v>
      </c>
      <c r="C27" s="27">
        <v>1.1418373743858181</v>
      </c>
      <c r="D27" s="27">
        <v>3.6244508981031235E-6</v>
      </c>
      <c r="E27" s="28">
        <v>1.4375083401118729</v>
      </c>
      <c r="F27" s="28">
        <v>3.1742268902808299</v>
      </c>
      <c r="G27" s="27">
        <v>0.51210858399688775</v>
      </c>
      <c r="H27" s="27">
        <v>1.4528332622814238E-6</v>
      </c>
      <c r="I27" s="28">
        <v>3.7390333797704045</v>
      </c>
      <c r="J27" s="28">
        <v>2.8369633075516911</v>
      </c>
      <c r="K27" s="27">
        <v>0.34840493393704558</v>
      </c>
      <c r="L27" s="27">
        <v>8.4102347882584263E-7</v>
      </c>
      <c r="M27" s="28">
        <v>-8.2277948564913717E-2</v>
      </c>
      <c r="N27" s="28">
        <v>2.4139252832102827</v>
      </c>
      <c r="O27" s="27">
        <v>0.24157796563519326</v>
      </c>
      <c r="P27" s="27">
        <v>1.0366715318290328E-6</v>
      </c>
      <c r="Q27" s="28">
        <v>-3.8489413850243692</v>
      </c>
      <c r="R27" s="28">
        <v>4.2912503592919142</v>
      </c>
      <c r="S27" s="27">
        <v>0.23645717426188798</v>
      </c>
      <c r="T27" s="27">
        <v>1.8658039397014076E-6</v>
      </c>
      <c r="U27" s="28">
        <v>-12.104389872737388</v>
      </c>
      <c r="V27" s="28">
        <v>7.8906632692604957</v>
      </c>
      <c r="W27" s="27">
        <v>7.9818655348534296E-7</v>
      </c>
      <c r="X27" s="27">
        <v>-2.8985753599708376E-7</v>
      </c>
      <c r="Y27" s="29">
        <v>0.72071839571267537</v>
      </c>
    </row>
    <row r="28" spans="1:25" x14ac:dyDescent="0.3">
      <c r="A28" s="56"/>
      <c r="B28" s="26" t="s">
        <v>5</v>
      </c>
      <c r="C28" s="1">
        <v>1.1418377158627759</v>
      </c>
      <c r="D28" s="1">
        <v>3.8819672304237428E-6</v>
      </c>
      <c r="E28" s="9">
        <v>1.7365679578451221</v>
      </c>
      <c r="F28" s="9">
        <v>3.3997539024103061</v>
      </c>
      <c r="G28" s="1">
        <v>0.51210694184438033</v>
      </c>
      <c r="H28" s="1">
        <v>1.3323237303537784E-6</v>
      </c>
      <c r="I28" s="9">
        <v>0.53237233404865758</v>
      </c>
      <c r="J28" s="9">
        <v>2.6016513768693388</v>
      </c>
      <c r="K28" s="1">
        <v>0.34840467378363005</v>
      </c>
      <c r="L28" s="1">
        <v>8.1829719152172067E-7</v>
      </c>
      <c r="M28" s="9">
        <v>-0.82897631241277925</v>
      </c>
      <c r="N28" s="9">
        <v>2.3486975149762435</v>
      </c>
      <c r="O28" s="1">
        <v>0.24157816226485535</v>
      </c>
      <c r="P28" s="1">
        <v>1.0585490338833472E-6</v>
      </c>
      <c r="Q28" s="9">
        <v>-3.0350057897506511</v>
      </c>
      <c r="R28" s="9">
        <v>4.3818076268119057</v>
      </c>
      <c r="S28" s="1">
        <v>0.23646157326585537</v>
      </c>
      <c r="T28" s="1">
        <v>1.9537703683939685E-6</v>
      </c>
      <c r="U28" s="9">
        <v>6.4991933506114616</v>
      </c>
      <c r="V28" s="9">
        <v>8.2625279930677404</v>
      </c>
      <c r="W28" s="1">
        <v>-3.2910788517164622E-7</v>
      </c>
      <c r="X28" s="1">
        <v>2.8013643596413658E-7</v>
      </c>
      <c r="Y28" s="12">
        <v>0.72106214881138941</v>
      </c>
    </row>
    <row r="29" spans="1:25" x14ac:dyDescent="0.3">
      <c r="A29" s="56"/>
      <c r="B29" s="26" t="s">
        <v>5</v>
      </c>
      <c r="C29" s="1">
        <v>1.1418342038942924</v>
      </c>
      <c r="D29" s="1">
        <v>3.3235186143307994E-6</v>
      </c>
      <c r="E29" s="9">
        <v>-1.3391533408693672</v>
      </c>
      <c r="F29" s="9">
        <v>2.9106840581546294</v>
      </c>
      <c r="G29" s="1">
        <v>0.51210451092106946</v>
      </c>
      <c r="H29" s="1">
        <v>1.3331111427865916E-6</v>
      </c>
      <c r="I29" s="9">
        <v>-4.2145357946932176</v>
      </c>
      <c r="J29" s="9">
        <v>2.603201327769721</v>
      </c>
      <c r="K29" s="1">
        <v>0.34840351567099503</v>
      </c>
      <c r="L29" s="1">
        <v>8.0398282905241622E-7</v>
      </c>
      <c r="M29" s="9">
        <v>-4.1530180435085331</v>
      </c>
      <c r="N29" s="9">
        <v>2.3076197365690034</v>
      </c>
      <c r="O29" s="1">
        <v>0.2415796571765311</v>
      </c>
      <c r="P29" s="1">
        <v>9.245086736670032E-7</v>
      </c>
      <c r="Q29" s="9">
        <v>3.1530830866309043</v>
      </c>
      <c r="R29" s="9">
        <v>3.8269309778489786</v>
      </c>
      <c r="S29" s="1">
        <v>0.23646364705929612</v>
      </c>
      <c r="T29" s="1">
        <v>1.8037771755325867E-6</v>
      </c>
      <c r="U29" s="9">
        <v>15.269357948991333</v>
      </c>
      <c r="V29" s="9">
        <v>7.6281373393529179</v>
      </c>
      <c r="W29" s="1">
        <v>1.2489939140396797E-6</v>
      </c>
      <c r="X29" s="1">
        <v>-1.0320561871836927E-6</v>
      </c>
      <c r="Y29" s="12">
        <v>0.72094321017121388</v>
      </c>
    </row>
    <row r="30" spans="1:25" x14ac:dyDescent="0.3">
      <c r="A30" s="56"/>
      <c r="B30" s="26" t="s">
        <v>5</v>
      </c>
      <c r="C30" s="1">
        <v>1.1418347605978052</v>
      </c>
      <c r="D30" s="1">
        <v>3.7096307531608631E-6</v>
      </c>
      <c r="E30" s="9">
        <v>-0.85160202612161784</v>
      </c>
      <c r="F30" s="9">
        <v>3.2488332648225682</v>
      </c>
      <c r="G30" s="1">
        <v>0.51210620831418463</v>
      </c>
      <c r="H30" s="1">
        <v>1.416075817393242E-6</v>
      </c>
      <c r="I30" s="9">
        <v>-0.90000541026583503</v>
      </c>
      <c r="J30" s="9">
        <v>2.7651994730836358</v>
      </c>
      <c r="K30" s="1">
        <v>0.34840442699104407</v>
      </c>
      <c r="L30" s="1">
        <v>8.8727583197034533E-7</v>
      </c>
      <c r="M30" s="9">
        <v>-1.5373261135593344</v>
      </c>
      <c r="N30" s="9">
        <v>2.5466835758466217</v>
      </c>
      <c r="O30" s="1">
        <v>0.24157919253717591</v>
      </c>
      <c r="P30" s="1">
        <v>1.0539246999068768E-6</v>
      </c>
      <c r="Q30" s="9">
        <v>1.2297389372829184</v>
      </c>
      <c r="R30" s="9">
        <v>4.3626468357563182</v>
      </c>
      <c r="S30" s="1">
        <v>0.23645738622030643</v>
      </c>
      <c r="T30" s="1">
        <v>2.0136336177311169E-6</v>
      </c>
      <c r="U30" s="9">
        <v>-11.208008303897417</v>
      </c>
      <c r="V30" s="9">
        <v>8.5158414795933766</v>
      </c>
      <c r="W30" s="1">
        <v>-4.6877587506644735E-6</v>
      </c>
      <c r="X30" s="1">
        <v>3.2456157014618176E-7</v>
      </c>
      <c r="Y30" s="12">
        <v>0.72128707777235068</v>
      </c>
    </row>
    <row r="31" spans="1:25" x14ac:dyDescent="0.3">
      <c r="A31" s="56"/>
      <c r="B31" s="26" t="s">
        <v>5</v>
      </c>
      <c r="C31" s="1">
        <v>1.1418333130932561</v>
      </c>
      <c r="D31" s="1">
        <v>3.8505399318027364E-6</v>
      </c>
      <c r="E31" s="9">
        <v>-2.1193014922482418</v>
      </c>
      <c r="F31" s="9">
        <v>3.3722434681569444</v>
      </c>
      <c r="G31" s="1">
        <v>0.5121080153251828</v>
      </c>
      <c r="H31" s="1">
        <v>1.2318136737000716E-6</v>
      </c>
      <c r="I31" s="9">
        <v>2.628577806477471</v>
      </c>
      <c r="J31" s="9">
        <v>2.4053786248939764</v>
      </c>
      <c r="K31" s="1">
        <v>0.34840608652700461</v>
      </c>
      <c r="L31" s="1">
        <v>7.6975079914053468E-7</v>
      </c>
      <c r="M31" s="9">
        <v>3.2259124699033408</v>
      </c>
      <c r="N31" s="9">
        <v>2.2093494600326737</v>
      </c>
      <c r="O31" s="1">
        <v>0.24157852882204822</v>
      </c>
      <c r="P31" s="1">
        <v>8.9361719071861598E-7</v>
      </c>
      <c r="Q31" s="9">
        <v>-1.5176663210790702</v>
      </c>
      <c r="R31" s="9">
        <v>3.6990753900023665</v>
      </c>
      <c r="S31" s="1">
        <v>0.23646125262873138</v>
      </c>
      <c r="T31" s="1">
        <v>1.8797116800857155E-6</v>
      </c>
      <c r="U31" s="9">
        <v>5.1432047075319369</v>
      </c>
      <c r="V31" s="9">
        <v>7.9493433244940856</v>
      </c>
      <c r="W31" s="1">
        <v>-7.4666876620569218E-6</v>
      </c>
      <c r="X31" s="1">
        <v>-9.56646429351675E-7</v>
      </c>
      <c r="Y31" s="12">
        <v>0.72158506987984772</v>
      </c>
    </row>
    <row r="32" spans="1:25" x14ac:dyDescent="0.3">
      <c r="A32" s="57"/>
      <c r="B32" s="40" t="s">
        <v>5</v>
      </c>
      <c r="C32" s="1">
        <v>1.141837030090626</v>
      </c>
      <c r="D32" s="1">
        <v>3.8533010252847503E-6</v>
      </c>
      <c r="E32" s="9">
        <v>1.1359805614766947</v>
      </c>
      <c r="F32" s="9">
        <v>3.3746506057689505</v>
      </c>
      <c r="G32" s="1">
        <v>0.51210575487603993</v>
      </c>
      <c r="H32" s="1">
        <v>1.5149840954732362E-6</v>
      </c>
      <c r="I32" s="9">
        <v>-1.7854423162046613</v>
      </c>
      <c r="J32" s="9">
        <v>2.9583422585046959</v>
      </c>
      <c r="K32" s="1">
        <v>0.34840613870882775</v>
      </c>
      <c r="L32" s="1">
        <v>8.6639329457036372E-7</v>
      </c>
      <c r="M32" s="9">
        <v>3.3756859483015491</v>
      </c>
      <c r="N32" s="9">
        <v>2.486733723410171</v>
      </c>
      <c r="O32" s="1">
        <v>0.24157986631340647</v>
      </c>
      <c r="P32" s="1">
        <v>1.0170463311780529E-6</v>
      </c>
      <c r="Q32" s="9">
        <v>4.0187914713658062</v>
      </c>
      <c r="R32" s="9">
        <v>4.2099796920105002</v>
      </c>
      <c r="S32" s="1">
        <v>0.23645918536207483</v>
      </c>
      <c r="T32" s="1">
        <v>1.9803733569854322E-6</v>
      </c>
      <c r="U32" s="9">
        <v>-3.5993578304999256</v>
      </c>
      <c r="V32" s="9">
        <v>8.3751170585867207</v>
      </c>
      <c r="W32" s="1">
        <v>4.7508850219465461E-6</v>
      </c>
      <c r="X32" s="1">
        <v>-2.7157715963585029E-7</v>
      </c>
      <c r="Y32" s="12">
        <v>0.72114748733751388</v>
      </c>
    </row>
    <row r="33" spans="1:25" s="5" customFormat="1" x14ac:dyDescent="0.3">
      <c r="A33" s="17"/>
      <c r="B33" s="22" t="s">
        <v>39</v>
      </c>
      <c r="C33" s="41">
        <v>1.1418357329874289</v>
      </c>
      <c r="D33" s="18">
        <v>3.7360958473808124E-6</v>
      </c>
      <c r="E33" s="19">
        <v>0</v>
      </c>
      <c r="F33" s="19">
        <v>3.2720081702171999</v>
      </c>
      <c r="G33" s="18">
        <v>0.51210666921295755</v>
      </c>
      <c r="H33" s="18">
        <v>3.0012540135071545E-6</v>
      </c>
      <c r="I33" s="19">
        <v>0</v>
      </c>
      <c r="J33" s="19">
        <v>5.8606032569731967</v>
      </c>
      <c r="K33" s="18">
        <v>0.34840496260309117</v>
      </c>
      <c r="L33" s="18">
        <v>2.0221099566424277E-6</v>
      </c>
      <c r="M33" s="19">
        <v>0</v>
      </c>
      <c r="N33" s="19">
        <v>5.803906871860633</v>
      </c>
      <c r="O33" s="18">
        <v>0.24157889545820174</v>
      </c>
      <c r="P33" s="18">
        <v>1.5868449043521176E-6</v>
      </c>
      <c r="Q33" s="19">
        <v>0</v>
      </c>
      <c r="R33" s="19">
        <v>6.5686404490854011</v>
      </c>
      <c r="S33" s="18">
        <v>0.23646003646635869</v>
      </c>
      <c r="T33" s="18">
        <v>5.1238721327755987E-6</v>
      </c>
      <c r="U33" s="19">
        <v>0</v>
      </c>
      <c r="V33" s="19">
        <v>21.669082900207432</v>
      </c>
      <c r="W33" s="18"/>
      <c r="X33" s="18"/>
      <c r="Y33" s="20"/>
    </row>
    <row r="34" spans="1:25" x14ac:dyDescent="0.3">
      <c r="A34" s="16"/>
      <c r="B34" s="46"/>
      <c r="C34" s="44"/>
      <c r="D34" s="44"/>
      <c r="E34" s="45"/>
      <c r="F34" s="47"/>
      <c r="G34" s="6"/>
      <c r="H34" s="6"/>
      <c r="I34" s="4"/>
      <c r="J34" s="4"/>
      <c r="K34" s="3"/>
      <c r="L34" s="3"/>
      <c r="M34" s="3"/>
      <c r="N34" s="3"/>
      <c r="O34" s="2"/>
      <c r="P34" s="2"/>
      <c r="Q34" s="2"/>
      <c r="R34" s="2"/>
      <c r="S34" s="6"/>
      <c r="T34" s="6"/>
      <c r="U34" s="6"/>
      <c r="V34" s="6"/>
      <c r="W34" s="6"/>
      <c r="X34" s="6"/>
      <c r="Y34" s="6"/>
    </row>
    <row r="35" spans="1:25" s="51" customFormat="1" ht="18" customHeight="1" x14ac:dyDescent="0.3">
      <c r="A35" s="36"/>
      <c r="B35" s="37" t="s">
        <v>15</v>
      </c>
      <c r="C35" s="35" t="s">
        <v>16</v>
      </c>
      <c r="D35" s="52" t="s">
        <v>38</v>
      </c>
      <c r="E35" s="35" t="s">
        <v>17</v>
      </c>
      <c r="F35" s="52" t="s">
        <v>38</v>
      </c>
      <c r="G35" s="35" t="s">
        <v>18</v>
      </c>
      <c r="H35" s="52" t="s">
        <v>38</v>
      </c>
      <c r="I35" s="38"/>
      <c r="J35" s="38"/>
      <c r="K35" s="35" t="s">
        <v>19</v>
      </c>
      <c r="L35" s="52" t="s">
        <v>38</v>
      </c>
      <c r="M35" s="35" t="s">
        <v>20</v>
      </c>
      <c r="N35" s="52" t="s">
        <v>38</v>
      </c>
      <c r="O35" s="35" t="s">
        <v>21</v>
      </c>
      <c r="P35" s="52" t="s">
        <v>38</v>
      </c>
      <c r="Q35" s="35" t="s">
        <v>22</v>
      </c>
      <c r="R35" s="52" t="s">
        <v>38</v>
      </c>
      <c r="S35" s="35" t="s">
        <v>23</v>
      </c>
      <c r="T35" s="52" t="s">
        <v>38</v>
      </c>
      <c r="U35" s="35" t="s">
        <v>24</v>
      </c>
      <c r="V35" s="52" t="s">
        <v>38</v>
      </c>
      <c r="W35" s="35" t="s">
        <v>25</v>
      </c>
      <c r="X35" s="35" t="s">
        <v>26</v>
      </c>
      <c r="Y35" s="35" t="s">
        <v>27</v>
      </c>
    </row>
    <row r="36" spans="1:25" x14ac:dyDescent="0.3">
      <c r="A36" s="58" t="s">
        <v>29</v>
      </c>
      <c r="B36" s="7" t="s">
        <v>0</v>
      </c>
      <c r="C36" s="1">
        <v>1.141826237655831</v>
      </c>
      <c r="D36" s="1">
        <v>2.7554275142884117E-6</v>
      </c>
      <c r="E36" s="9">
        <f t="shared" ref="E36:E49" si="13">((C36/C$25)-1)*1000000</f>
        <v>-7.3122221720955949</v>
      </c>
      <c r="F36" s="9">
        <v>2.4131758611058927</v>
      </c>
      <c r="G36" s="1">
        <v>0.51307918012467402</v>
      </c>
      <c r="H36" s="1">
        <v>9.8806681965375224E-7</v>
      </c>
      <c r="I36" s="6"/>
      <c r="J36" s="6"/>
      <c r="K36" s="1">
        <v>0.34840422857964654</v>
      </c>
      <c r="L36" s="1">
        <v>5.9410842786113989E-7</v>
      </c>
      <c r="M36" s="9">
        <f t="shared" ref="M36:M49" si="14">((K36/K$24)-1)*1000000</f>
        <v>-1.2052679336793659</v>
      </c>
      <c r="N36" s="9">
        <v>1.7052273742002659</v>
      </c>
      <c r="O36" s="1">
        <v>0.24157889261567667</v>
      </c>
      <c r="P36" s="1">
        <v>7.0345416363738115E-7</v>
      </c>
      <c r="Q36" s="9">
        <f t="shared" ref="Q36:Q49" si="15">((O36/O$24)-1)*1000000</f>
        <v>-0.59608598679261604</v>
      </c>
      <c r="R36" s="9">
        <v>2.9119024266598208</v>
      </c>
      <c r="S36" s="1">
        <v>0.2364631406231554</v>
      </c>
      <c r="T36" s="1">
        <v>1.2908143457346999E-6</v>
      </c>
      <c r="U36" s="9">
        <f t="shared" ref="U36:U49" si="16">((S36/S$24)-1)*1000000</f>
        <v>25.971429804982904</v>
      </c>
      <c r="V36" s="9">
        <v>5.458839556697904</v>
      </c>
      <c r="W36" s="1">
        <v>1.6077115343851111E-6</v>
      </c>
      <c r="X36" s="1">
        <v>-2.2384816082438248E-6</v>
      </c>
      <c r="Y36" s="12">
        <v>0.72137280466039466</v>
      </c>
    </row>
    <row r="37" spans="1:25" x14ac:dyDescent="0.3">
      <c r="A37" s="54"/>
      <c r="B37" s="7" t="s">
        <v>1</v>
      </c>
      <c r="C37" s="1">
        <v>1.1418347683583976</v>
      </c>
      <c r="D37" s="1">
        <v>2.8216187692383636E-6</v>
      </c>
      <c r="E37" s="9">
        <f t="shared" si="13"/>
        <v>0.15882719317517058</v>
      </c>
      <c r="F37" s="9">
        <v>2.4711270381921997</v>
      </c>
      <c r="G37" s="1">
        <v>0.51309454839324109</v>
      </c>
      <c r="H37" s="1">
        <v>1.0964023249085197E-6</v>
      </c>
      <c r="I37" s="6"/>
      <c r="J37" s="6"/>
      <c r="K37" s="1">
        <v>0.34840581741047733</v>
      </c>
      <c r="L37" s="1">
        <v>6.7233951330255136E-7</v>
      </c>
      <c r="M37" s="9">
        <f t="shared" si="14"/>
        <v>3.3550352587230492</v>
      </c>
      <c r="N37" s="9">
        <v>1.9297597218660354</v>
      </c>
      <c r="O37" s="1">
        <v>0.24157953190784653</v>
      </c>
      <c r="P37" s="1">
        <v>8.3288816254500158E-7</v>
      </c>
      <c r="Q37" s="9">
        <f t="shared" si="15"/>
        <v>2.050220492488819</v>
      </c>
      <c r="R37" s="9">
        <v>3.4476768622215768</v>
      </c>
      <c r="S37" s="1">
        <v>0.23646070344933315</v>
      </c>
      <c r="T37" s="1">
        <v>1.4141340493032777E-6</v>
      </c>
      <c r="U37" s="9">
        <f t="shared" si="16"/>
        <v>15.66438105005119</v>
      </c>
      <c r="V37" s="9">
        <v>5.9804188546968717</v>
      </c>
      <c r="W37" s="1">
        <v>1.4173954195156939E-4</v>
      </c>
      <c r="X37" s="1">
        <v>-2.1282948475420067E-6</v>
      </c>
      <c r="Y37" s="12">
        <v>0.7213016312184759</v>
      </c>
    </row>
    <row r="38" spans="1:25" x14ac:dyDescent="0.3">
      <c r="A38" s="54"/>
      <c r="B38" s="7" t="s">
        <v>6</v>
      </c>
      <c r="C38" s="1">
        <v>1.1418325578240529</v>
      </c>
      <c r="D38" s="1">
        <v>2.7432416210077613E-6</v>
      </c>
      <c r="E38" s="9">
        <f t="shared" si="13"/>
        <v>-1.7771225229168408</v>
      </c>
      <c r="F38" s="9">
        <v>2.4024902795165106</v>
      </c>
      <c r="G38" s="1">
        <v>0.51311667484491819</v>
      </c>
      <c r="H38" s="1">
        <v>1.0279582655900771E-6</v>
      </c>
      <c r="I38" s="6"/>
      <c r="J38" s="6"/>
      <c r="K38" s="1">
        <v>0.34840831076465312</v>
      </c>
      <c r="L38" s="1">
        <v>5.9573031498122184E-7</v>
      </c>
      <c r="M38" s="9">
        <f t="shared" si="14"/>
        <v>10.511524664025274</v>
      </c>
      <c r="N38" s="9">
        <v>1.7098625278879547</v>
      </c>
      <c r="O38" s="1">
        <v>0.24158189257883064</v>
      </c>
      <c r="P38" s="1">
        <v>6.7434340596939115E-7</v>
      </c>
      <c r="Q38" s="9">
        <f t="shared" si="15"/>
        <v>11.822057557342447</v>
      </c>
      <c r="R38" s="9">
        <v>2.7913656887564371</v>
      </c>
      <c r="S38" s="1">
        <v>0.23646472002007451</v>
      </c>
      <c r="T38" s="1">
        <v>1.3625223658360429E-6</v>
      </c>
      <c r="U38" s="9">
        <f t="shared" si="16"/>
        <v>32.650855334548368</v>
      </c>
      <c r="V38" s="9">
        <v>5.7620534924633686</v>
      </c>
      <c r="W38" s="1">
        <v>3.4258713978933101E-5</v>
      </c>
      <c r="X38" s="1">
        <v>-2.6386337026052225E-6</v>
      </c>
      <c r="Y38" s="12">
        <v>0.72228733532916045</v>
      </c>
    </row>
    <row r="39" spans="1:25" x14ac:dyDescent="0.3">
      <c r="A39" s="54"/>
      <c r="B39" s="7" t="s">
        <v>34</v>
      </c>
      <c r="C39" s="1">
        <v>1.1418361942660913</v>
      </c>
      <c r="D39" s="1">
        <v>2.7234183948774106E-6</v>
      </c>
      <c r="E39" s="9">
        <f t="shared" si="13"/>
        <v>1.4076137599960958</v>
      </c>
      <c r="F39" s="9">
        <v>2.3851217964130771</v>
      </c>
      <c r="G39" s="1">
        <v>0.51309002156864736</v>
      </c>
      <c r="H39" s="1">
        <v>9.2264658959427576E-7</v>
      </c>
      <c r="I39" s="6"/>
      <c r="J39" s="6"/>
      <c r="K39" s="1">
        <v>0.34840437345125536</v>
      </c>
      <c r="L39" s="1">
        <v>5.9389229112626395E-7</v>
      </c>
      <c r="M39" s="9">
        <f t="shared" si="14"/>
        <v>-0.7894537089603304</v>
      </c>
      <c r="N39" s="9">
        <v>1.7046063034261951</v>
      </c>
      <c r="O39" s="1">
        <v>0.24158154032145698</v>
      </c>
      <c r="P39" s="1">
        <v>7.0703822403614282E-7</v>
      </c>
      <c r="Q39" s="9">
        <f t="shared" si="15"/>
        <v>10.363912104960349</v>
      </c>
      <c r="R39" s="9">
        <v>2.9267063331715355</v>
      </c>
      <c r="S39" s="1">
        <v>0.2364677492884481</v>
      </c>
      <c r="T39" s="1">
        <v>1.3217801004825867E-6</v>
      </c>
      <c r="U39" s="9">
        <f t="shared" si="16"/>
        <v>45.461930413992491</v>
      </c>
      <c r="V39" s="9">
        <v>5.5896844472869445</v>
      </c>
      <c r="W39" s="1">
        <v>2.4678325130808598E-5</v>
      </c>
      <c r="X39" s="1">
        <v>-2.286318441489053E-6</v>
      </c>
      <c r="Y39" s="12">
        <v>0.72198333287258376</v>
      </c>
    </row>
    <row r="40" spans="1:25" x14ac:dyDescent="0.3">
      <c r="A40" s="54"/>
      <c r="B40" s="7" t="s">
        <v>2</v>
      </c>
      <c r="C40" s="1">
        <v>1.1418351865750551</v>
      </c>
      <c r="D40" s="1">
        <v>1.8683497669861609E-6</v>
      </c>
      <c r="E40" s="9">
        <f t="shared" si="13"/>
        <v>0.52509448122961544</v>
      </c>
      <c r="F40" s="9">
        <v>1.6362692172679429</v>
      </c>
      <c r="G40" s="1">
        <v>0.51303859924231621</v>
      </c>
      <c r="H40" s="1">
        <v>6.70218588570694E-7</v>
      </c>
      <c r="I40" s="6"/>
      <c r="J40" s="6"/>
      <c r="K40" s="1">
        <v>0.34840463153418666</v>
      </c>
      <c r="L40" s="1">
        <v>4.193284924189575E-7</v>
      </c>
      <c r="M40" s="9">
        <f t="shared" si="14"/>
        <v>-4.8697429089195055E-2</v>
      </c>
      <c r="N40" s="9">
        <v>1.2035675030279027</v>
      </c>
      <c r="O40" s="1">
        <v>0.24157886439693499</v>
      </c>
      <c r="P40" s="1">
        <v>4.8602609061439987E-7</v>
      </c>
      <c r="Q40" s="9">
        <f t="shared" si="15"/>
        <v>-0.71289554970377367</v>
      </c>
      <c r="R40" s="9">
        <v>2.0118733972348548</v>
      </c>
      <c r="S40" s="1">
        <v>0.23645952616659835</v>
      </c>
      <c r="T40" s="1">
        <v>9.169064042334624E-7</v>
      </c>
      <c r="U40" s="9">
        <f t="shared" si="16"/>
        <v>10.685536112831073</v>
      </c>
      <c r="V40" s="9">
        <v>3.8776462894011425</v>
      </c>
      <c r="W40" s="1">
        <v>6.6977548588149794E-5</v>
      </c>
      <c r="X40" s="1">
        <v>-3.0159322626021927E-6</v>
      </c>
      <c r="Y40" s="12">
        <v>0.72205264565627103</v>
      </c>
    </row>
    <row r="41" spans="1:25" x14ac:dyDescent="0.3">
      <c r="A41" s="54"/>
      <c r="B41" s="7" t="s">
        <v>3</v>
      </c>
      <c r="C41" s="1">
        <v>1.1418314368133129</v>
      </c>
      <c r="D41" s="1">
        <v>2.4873972561559929E-6</v>
      </c>
      <c r="E41" s="9">
        <f t="shared" si="13"/>
        <v>-2.7588853394044932</v>
      </c>
      <c r="F41" s="9">
        <v>2.1784277223072088</v>
      </c>
      <c r="G41" s="1">
        <v>0.51306328835060222</v>
      </c>
      <c r="H41" s="1">
        <v>9.2475391587273747E-7</v>
      </c>
      <c r="I41" s="6"/>
      <c r="J41" s="6"/>
      <c r="K41" s="1">
        <v>0.34840540980732648</v>
      </c>
      <c r="L41" s="1">
        <v>5.2956567933068938E-7</v>
      </c>
      <c r="M41" s="9">
        <f t="shared" si="14"/>
        <v>2.1851221918556263</v>
      </c>
      <c r="N41" s="9">
        <v>1.5199697376213168</v>
      </c>
      <c r="O41" s="1">
        <v>0.24158025469830305</v>
      </c>
      <c r="P41" s="1">
        <v>6.884787147444197E-7</v>
      </c>
      <c r="Q41" s="9">
        <f t="shared" si="15"/>
        <v>5.0421624533392162</v>
      </c>
      <c r="R41" s="9">
        <v>2.8498964685844248</v>
      </c>
      <c r="S41" s="1">
        <v>0.23646438779819451</v>
      </c>
      <c r="T41" s="1">
        <v>1.2278158380806218E-6</v>
      </c>
      <c r="U41" s="9">
        <f t="shared" si="16"/>
        <v>31.245856198625077</v>
      </c>
      <c r="V41" s="9">
        <v>5.1923921801217485</v>
      </c>
      <c r="W41" s="1">
        <v>3.1194689846647159E-4</v>
      </c>
      <c r="X41" s="1">
        <v>-2.2173921009421885E-6</v>
      </c>
      <c r="Y41" s="12">
        <v>0.72254846919743609</v>
      </c>
    </row>
    <row r="42" spans="1:25" x14ac:dyDescent="0.3">
      <c r="A42" s="54"/>
      <c r="B42" s="7" t="s">
        <v>4</v>
      </c>
      <c r="C42" s="1">
        <v>1.1418334440481916</v>
      </c>
      <c r="D42" s="1">
        <v>2.757603284125037E-6</v>
      </c>
      <c r="E42" s="9">
        <f t="shared" si="13"/>
        <v>-1.0009819603196135</v>
      </c>
      <c r="F42" s="9">
        <v>2.4150661363958532</v>
      </c>
      <c r="G42" s="1">
        <v>0.51309148217705869</v>
      </c>
      <c r="H42" s="1">
        <v>1.0117492614358938E-6</v>
      </c>
      <c r="I42" s="6"/>
      <c r="J42" s="6"/>
      <c r="K42" s="1">
        <v>0.34840481740275725</v>
      </c>
      <c r="L42" s="1">
        <v>5.7169824046655627E-7</v>
      </c>
      <c r="M42" s="9">
        <f t="shared" si="14"/>
        <v>0.48478733183365819</v>
      </c>
      <c r="N42" s="9">
        <v>1.6409022261183919</v>
      </c>
      <c r="O42" s="1">
        <v>0.24157684902130289</v>
      </c>
      <c r="P42" s="1">
        <v>7.4134117180985535E-7</v>
      </c>
      <c r="Q42" s="9">
        <f t="shared" si="15"/>
        <v>-9.0554059773984008</v>
      </c>
      <c r="R42" s="9">
        <v>3.0687591746197578</v>
      </c>
      <c r="S42" s="1">
        <v>0.23645622483155254</v>
      </c>
      <c r="T42" s="1">
        <v>1.4016808290999216E-6</v>
      </c>
      <c r="U42" s="9">
        <f t="shared" si="16"/>
        <v>-3.2761357886545994</v>
      </c>
      <c r="V42" s="9">
        <v>5.9278660568080017</v>
      </c>
      <c r="W42" s="1">
        <v>-8.7465518640190287E-6</v>
      </c>
      <c r="X42" s="1">
        <v>-2.2736353222281273E-6</v>
      </c>
      <c r="Y42" s="12">
        <v>0.72333275917063444</v>
      </c>
    </row>
    <row r="43" spans="1:25" x14ac:dyDescent="0.3">
      <c r="A43" s="54"/>
      <c r="B43" s="7" t="s">
        <v>7</v>
      </c>
      <c r="C43" s="1">
        <v>1.1418280754114563</v>
      </c>
      <c r="D43" s="1">
        <v>2.6144439371497825E-6</v>
      </c>
      <c r="E43" s="9">
        <f t="shared" si="13"/>
        <v>-5.702745943136911</v>
      </c>
      <c r="F43" s="9">
        <v>2.2897001689222529</v>
      </c>
      <c r="G43" s="1">
        <v>0.51308170752948756</v>
      </c>
      <c r="H43" s="1">
        <v>9.7971638795411799E-7</v>
      </c>
      <c r="I43" s="6"/>
      <c r="J43" s="6"/>
      <c r="K43" s="1">
        <v>0.34840607371045962</v>
      </c>
      <c r="L43" s="1">
        <v>5.8821130465680286E-7</v>
      </c>
      <c r="M43" s="9">
        <f t="shared" si="14"/>
        <v>4.0906740723656299</v>
      </c>
      <c r="N43" s="9">
        <v>1.6882923377094501</v>
      </c>
      <c r="O43" s="1">
        <v>0.24157888810426451</v>
      </c>
      <c r="P43" s="1">
        <v>6.9633170523960681E-7</v>
      </c>
      <c r="Q43" s="9">
        <f t="shared" si="15"/>
        <v>-0.61476067070298512</v>
      </c>
      <c r="R43" s="9">
        <v>2.882419530547192</v>
      </c>
      <c r="S43" s="1">
        <v>0.2364574463549744</v>
      </c>
      <c r="T43" s="1">
        <v>1.2873877767483609E-6</v>
      </c>
      <c r="U43" s="9">
        <f t="shared" si="16"/>
        <v>1.8898073825823758</v>
      </c>
      <c r="V43" s="9">
        <v>5.4444797429458411</v>
      </c>
      <c r="W43" s="1">
        <v>1.0580167020330142E-4</v>
      </c>
      <c r="X43" s="1">
        <v>-2.5456545918428361E-6</v>
      </c>
      <c r="Y43" s="12">
        <v>0.7219823138832846</v>
      </c>
    </row>
    <row r="44" spans="1:25" x14ac:dyDescent="0.3">
      <c r="A44" s="54"/>
      <c r="B44" s="7" t="s">
        <v>8</v>
      </c>
      <c r="C44" s="1">
        <v>1.1418326576999134</v>
      </c>
      <c r="D44" s="1">
        <v>2.7694272497715227E-6</v>
      </c>
      <c r="E44" s="9">
        <f t="shared" si="13"/>
        <v>-1.6896528828302948</v>
      </c>
      <c r="F44" s="9">
        <v>2.4254230522274653</v>
      </c>
      <c r="G44" s="1">
        <v>0.51308268959852921</v>
      </c>
      <c r="H44" s="1">
        <v>9.5438203034425574E-7</v>
      </c>
      <c r="I44" s="6"/>
      <c r="J44" s="6"/>
      <c r="K44" s="1">
        <v>0.3484046542320014</v>
      </c>
      <c r="L44" s="1">
        <v>5.6994164774266803E-7</v>
      </c>
      <c r="M44" s="9">
        <f t="shared" si="14"/>
        <v>1.645042368991767E-2</v>
      </c>
      <c r="N44" s="9">
        <v>1.6358611769954885</v>
      </c>
      <c r="O44" s="1">
        <v>0.24157786827979164</v>
      </c>
      <c r="P44" s="1">
        <v>6.9121334007472604E-7</v>
      </c>
      <c r="Q44" s="9">
        <f t="shared" si="15"/>
        <v>-4.8362547504510189</v>
      </c>
      <c r="R44" s="9">
        <v>2.8612444715927943</v>
      </c>
      <c r="S44" s="1">
        <v>0.23645485414956324</v>
      </c>
      <c r="T44" s="1">
        <v>1.3331697160571377E-6</v>
      </c>
      <c r="U44" s="9">
        <f t="shared" si="16"/>
        <v>-9.0728852705224128</v>
      </c>
      <c r="V44" s="9">
        <v>5.6381575284298311</v>
      </c>
      <c r="W44" s="1">
        <v>2.2185712360940207E-5</v>
      </c>
      <c r="X44" s="1">
        <v>-2.4263832218797659E-6</v>
      </c>
      <c r="Y44" s="12">
        <v>0.72266528380536055</v>
      </c>
    </row>
    <row r="45" spans="1:25" x14ac:dyDescent="0.3">
      <c r="A45" s="54"/>
      <c r="B45" s="7" t="s">
        <v>9</v>
      </c>
      <c r="C45" s="1">
        <v>1.1418345372375265</v>
      </c>
      <c r="D45" s="1">
        <v>3.6921655244831962E-6</v>
      </c>
      <c r="E45" s="21">
        <f t="shared" si="13"/>
        <v>-4.3584674203067664E-2</v>
      </c>
      <c r="F45" s="9">
        <v>3.233538138910879</v>
      </c>
      <c r="G45" s="1">
        <v>0.51305772680795125</v>
      </c>
      <c r="H45" s="1">
        <v>1.2686186202567437E-6</v>
      </c>
      <c r="I45" s="6"/>
      <c r="J45" s="6"/>
      <c r="K45" s="1">
        <v>0.34840188047444348</v>
      </c>
      <c r="L45" s="1">
        <v>7.6605126317683632E-7</v>
      </c>
      <c r="M45" s="9">
        <f t="shared" si="14"/>
        <v>-7.9448599946685405</v>
      </c>
      <c r="N45" s="9">
        <v>2.1987575444014542</v>
      </c>
      <c r="O45" s="1">
        <v>0.24157966984825791</v>
      </c>
      <c r="P45" s="1">
        <v>9.6281295173595282E-7</v>
      </c>
      <c r="Q45" s="9">
        <f t="shared" si="15"/>
        <v>2.6212154484728245</v>
      </c>
      <c r="R45" s="9">
        <v>3.9854883167143957</v>
      </c>
      <c r="S45" s="1">
        <v>0.23645958198088179</v>
      </c>
      <c r="T45" s="1">
        <v>1.7573822071363126E-6</v>
      </c>
      <c r="U45" s="9">
        <f t="shared" si="16"/>
        <v>10.921580229084071</v>
      </c>
      <c r="V45" s="9">
        <v>7.432061718177275</v>
      </c>
      <c r="W45" s="1">
        <v>6.8080084549521666E-4</v>
      </c>
      <c r="X45" s="1">
        <v>-2.2743707347561392E-6</v>
      </c>
      <c r="Y45" s="12">
        <v>0.72294505253837182</v>
      </c>
    </row>
    <row r="46" spans="1:25" x14ac:dyDescent="0.3">
      <c r="A46" s="54"/>
      <c r="B46" s="7" t="s">
        <v>10</v>
      </c>
      <c r="C46" s="1">
        <v>1.1418377995516606</v>
      </c>
      <c r="D46" s="1">
        <v>2.7433872767281251E-6</v>
      </c>
      <c r="E46" s="9">
        <f t="shared" si="13"/>
        <v>2.813496527753756</v>
      </c>
      <c r="F46" s="9">
        <v>2.4026068131614737</v>
      </c>
      <c r="G46" s="1">
        <v>0.51306648315570436</v>
      </c>
      <c r="H46" s="1">
        <v>9.4693887345375838E-7</v>
      </c>
      <c r="I46" s="6"/>
      <c r="J46" s="6"/>
      <c r="K46" s="1">
        <v>0.34840520372344969</v>
      </c>
      <c r="L46" s="1">
        <v>5.7629687376540023E-7</v>
      </c>
      <c r="M46" s="9">
        <f t="shared" si="14"/>
        <v>1.5936149380113562</v>
      </c>
      <c r="N46" s="9">
        <v>1.6540995014036644</v>
      </c>
      <c r="O46" s="1">
        <v>0.24157885929131953</v>
      </c>
      <c r="P46" s="1">
        <v>7.2590593156156773E-7</v>
      </c>
      <c r="Q46" s="9">
        <f t="shared" si="15"/>
        <v>-0.73402989775317451</v>
      </c>
      <c r="R46" s="9">
        <v>3.0048404636524881</v>
      </c>
      <c r="S46" s="1">
        <v>0.23645726695810115</v>
      </c>
      <c r="T46" s="1">
        <v>1.3269701867937605E-6</v>
      </c>
      <c r="U46" s="9">
        <f t="shared" si="16"/>
        <v>1.1311202909869422</v>
      </c>
      <c r="V46" s="9">
        <v>5.6118816049281834</v>
      </c>
      <c r="W46" s="1">
        <v>3.1080237930830755E-3</v>
      </c>
      <c r="X46" s="1">
        <v>-1.9242144908877807E-6</v>
      </c>
      <c r="Y46" s="12">
        <v>0.72259711831597784</v>
      </c>
    </row>
    <row r="47" spans="1:25" x14ac:dyDescent="0.3">
      <c r="A47" s="54"/>
      <c r="B47" s="7" t="s">
        <v>11</v>
      </c>
      <c r="C47" s="1">
        <v>1.1418285241847477</v>
      </c>
      <c r="D47" s="1">
        <v>2.6047502522575632E-6</v>
      </c>
      <c r="E47" s="9">
        <f t="shared" si="13"/>
        <v>-5.3097176564431692</v>
      </c>
      <c r="F47" s="9">
        <v>2.2812096537151447</v>
      </c>
      <c r="G47" s="1">
        <v>0.51305847119374781</v>
      </c>
      <c r="H47" s="1">
        <v>9.2625092702952249E-7</v>
      </c>
      <c r="I47" s="6"/>
      <c r="J47" s="6"/>
      <c r="K47" s="1">
        <v>0.34840686993897552</v>
      </c>
      <c r="L47" s="1">
        <v>5.4885181278404996E-7</v>
      </c>
      <c r="M47" s="9">
        <f t="shared" si="14"/>
        <v>6.3760296762360724</v>
      </c>
      <c r="N47" s="9">
        <v>1.5753185718759879</v>
      </c>
      <c r="O47" s="1">
        <v>0.24157815324010212</v>
      </c>
      <c r="P47" s="1">
        <v>6.9274037943969501E-7</v>
      </c>
      <c r="Q47" s="9">
        <f t="shared" si="15"/>
        <v>-3.6566809162863478</v>
      </c>
      <c r="R47" s="9">
        <v>2.8675621952916712</v>
      </c>
      <c r="S47" s="1">
        <v>0.23645523684734787</v>
      </c>
      <c r="T47" s="1">
        <v>1.2673816469756071E-6</v>
      </c>
      <c r="U47" s="9">
        <f t="shared" si="16"/>
        <v>-7.4544185495462045</v>
      </c>
      <c r="V47" s="9">
        <v>5.3599220887368659</v>
      </c>
      <c r="W47" s="1">
        <v>2.3778574027590243E-5</v>
      </c>
      <c r="X47" s="1">
        <v>-2.2959413169619845E-6</v>
      </c>
      <c r="Y47" s="12">
        <v>0.7209637311859195</v>
      </c>
    </row>
    <row r="48" spans="1:25" x14ac:dyDescent="0.3">
      <c r="A48" s="54"/>
      <c r="B48" s="7" t="s">
        <v>12</v>
      </c>
      <c r="C48" s="1">
        <v>1.1418325463328405</v>
      </c>
      <c r="D48" s="1">
        <v>2.7302944777344742E-6</v>
      </c>
      <c r="E48" s="9">
        <f t="shared" si="13"/>
        <v>-1.7871863382534769</v>
      </c>
      <c r="F48" s="9">
        <v>2.3911513877435073</v>
      </c>
      <c r="G48" s="1">
        <v>0.51306477177088283</v>
      </c>
      <c r="H48" s="1">
        <v>9.4971838130550579E-7</v>
      </c>
      <c r="I48" s="6"/>
      <c r="J48" s="6"/>
      <c r="K48" s="1">
        <v>0.34840447278774089</v>
      </c>
      <c r="L48" s="1">
        <v>5.5925750094179103E-7</v>
      </c>
      <c r="M48" s="9">
        <f t="shared" si="14"/>
        <v>-0.50433556841866789</v>
      </c>
      <c r="N48" s="9">
        <v>1.6051961000010138</v>
      </c>
      <c r="O48" s="1">
        <v>0.24157773280877073</v>
      </c>
      <c r="P48" s="1">
        <v>7.2978601990542188E-7</v>
      </c>
      <c r="Q48" s="9">
        <f t="shared" si="15"/>
        <v>-5.3970278324211307</v>
      </c>
      <c r="R48" s="9">
        <v>3.0209159239155099</v>
      </c>
      <c r="S48" s="1">
        <v>0.23645412260942375</v>
      </c>
      <c r="T48" s="1">
        <v>1.3390597876660836E-6</v>
      </c>
      <c r="U48" s="9">
        <f t="shared" si="16"/>
        <v>-12.166640756872127</v>
      </c>
      <c r="V48" s="9">
        <v>5.6630849692477128</v>
      </c>
      <c r="W48" s="1">
        <v>6.8643811459211796E-4</v>
      </c>
      <c r="X48" s="1">
        <v>-2.5222235191755976E-6</v>
      </c>
      <c r="Y48" s="12">
        <v>0.72299891260843085</v>
      </c>
    </row>
    <row r="49" spans="1:25" x14ac:dyDescent="0.3">
      <c r="A49" s="54"/>
      <c r="B49" s="7" t="s">
        <v>13</v>
      </c>
      <c r="C49" s="1">
        <v>1.1418327406482143</v>
      </c>
      <c r="D49" s="1">
        <v>2.7090228373395645E-6</v>
      </c>
      <c r="E49" s="9">
        <f t="shared" si="13"/>
        <v>-1.6170081216237975</v>
      </c>
      <c r="F49" s="9">
        <v>2.3725215969912212</v>
      </c>
      <c r="G49" s="1">
        <v>0.5130787013935354</v>
      </c>
      <c r="H49" s="1">
        <v>9.4368137618820845E-7</v>
      </c>
      <c r="I49" s="6"/>
      <c r="J49" s="6"/>
      <c r="K49" s="1">
        <v>0.34840314386710808</v>
      </c>
      <c r="L49" s="1">
        <v>5.6444083821727715E-7</v>
      </c>
      <c r="M49" s="9">
        <f t="shared" si="14"/>
        <v>-4.3186378130277703</v>
      </c>
      <c r="N49" s="9">
        <v>1.6200796351957509</v>
      </c>
      <c r="O49" s="1">
        <v>0.24158043911328614</v>
      </c>
      <c r="P49" s="1">
        <v>6.7782331787204697E-7</v>
      </c>
      <c r="Q49" s="9">
        <f t="shared" si="15"/>
        <v>5.8055357397002183</v>
      </c>
      <c r="R49" s="9">
        <v>2.8057872581073924</v>
      </c>
      <c r="S49" s="1">
        <v>0.23646042215918933</v>
      </c>
      <c r="T49" s="1">
        <v>1.3042499284320552E-6</v>
      </c>
      <c r="U49" s="9">
        <f t="shared" si="16"/>
        <v>14.474777255690796</v>
      </c>
      <c r="V49" s="9">
        <v>5.515721897654446</v>
      </c>
      <c r="W49" s="1">
        <v>6.1978423354033249E-5</v>
      </c>
      <c r="X49" s="1">
        <v>-3.0654613392310835E-6</v>
      </c>
      <c r="Y49" s="12">
        <v>0.72177439627431506</v>
      </c>
    </row>
    <row r="50" spans="1:25" x14ac:dyDescent="0.3">
      <c r="A50" s="17"/>
      <c r="B50" s="22" t="s">
        <v>39</v>
      </c>
      <c r="C50" s="18">
        <f>AVERAGE(C36:C49)</f>
        <v>1.141832621900521</v>
      </c>
      <c r="D50" s="18">
        <f>2*STDEV(C36:C49)</f>
        <v>6.4390442390848148E-6</v>
      </c>
      <c r="E50" s="19">
        <f>(C50-C25)*1000000/C25</f>
        <v>-1.7210054033171451</v>
      </c>
      <c r="F50" s="19">
        <f>D50*1000000/C50</f>
        <v>5.6392190200060677</v>
      </c>
      <c r="G50" s="18">
        <f>AVERAGE(G36:G49)</f>
        <v>0.51307602472509262</v>
      </c>
      <c r="H50" s="18">
        <f>2*STDEV(G36:G49)</f>
        <v>3.9017675024003141E-5</v>
      </c>
      <c r="I50" s="24"/>
      <c r="J50" s="24"/>
      <c r="K50" s="18">
        <f>AVERAGE(K36:K49)</f>
        <v>0.34840499197746294</v>
      </c>
      <c r="L50" s="18">
        <f>2*STDEV(K36:K49)</f>
        <v>3.0992967648248198E-6</v>
      </c>
      <c r="M50" s="19">
        <f>(K50-K25)*1000000/K25</f>
        <v>-1.4909355938862936</v>
      </c>
      <c r="N50" s="19">
        <f>L50*1000000/K50</f>
        <v>8.895672668849997</v>
      </c>
      <c r="O50" s="18">
        <f>AVERAGE(O36:O49)</f>
        <v>0.24157924544472459</v>
      </c>
      <c r="P50" s="18">
        <f>2*STDEV(O36:O49)</f>
        <v>2.863365122941322E-6</v>
      </c>
      <c r="Q50" s="19">
        <f>(O50-O25)*1000000/O25</f>
        <v>-1.2454354905418954</v>
      </c>
      <c r="R50" s="25">
        <f>P50*1000000/O50</f>
        <v>11.852695034584354</v>
      </c>
      <c r="S50" s="18">
        <f>AVERAGE(S36:S49)</f>
        <v>0.23645967023120271</v>
      </c>
      <c r="T50" s="18">
        <f>2*STDEV(S36:S49)</f>
        <v>8.2825086942158582E-6</v>
      </c>
      <c r="U50" s="19">
        <f>(S50-S25)*1000000/S25</f>
        <v>0.53163604392961883</v>
      </c>
      <c r="V50" s="25">
        <f>T50*1000000/S50</f>
        <v>35.027151505867728</v>
      </c>
      <c r="W50" s="18"/>
      <c r="X50" s="18"/>
      <c r="Y50" s="20"/>
    </row>
    <row r="51" spans="1:25" x14ac:dyDescent="0.3">
      <c r="A51" s="15"/>
      <c r="B51" s="2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3">
      <c r="A52" s="58" t="s">
        <v>31</v>
      </c>
      <c r="B52" s="39" t="s">
        <v>32</v>
      </c>
      <c r="C52" s="27">
        <v>1.1418316181796206</v>
      </c>
      <c r="D52" s="27">
        <v>3.9236357114053921E-6</v>
      </c>
      <c r="E52" s="28">
        <v>-3.60367756007994</v>
      </c>
      <c r="F52" s="28">
        <v>3.4362647249694289</v>
      </c>
      <c r="G52" s="27">
        <v>0.51308690751540376</v>
      </c>
      <c r="H52" s="27">
        <v>1.286326541948483E-6</v>
      </c>
      <c r="I52" s="28"/>
      <c r="J52" s="28"/>
      <c r="K52" s="27">
        <v>0.34840571344718668</v>
      </c>
      <c r="L52" s="27">
        <v>8.3423517263137994E-7</v>
      </c>
      <c r="M52" s="28">
        <v>2.1550901281647121</v>
      </c>
      <c r="N52" s="28">
        <v>2.3944359705738236</v>
      </c>
      <c r="O52" s="27">
        <v>0.24157977115170592</v>
      </c>
      <c r="P52" s="27">
        <v>1.0205075939805875E-6</v>
      </c>
      <c r="Q52" s="28">
        <v>3.6248758506868564</v>
      </c>
      <c r="R52" s="28">
        <v>4.2243089688984545</v>
      </c>
      <c r="S52" s="27">
        <v>0.2364654948987597</v>
      </c>
      <c r="T52" s="27">
        <v>1.8607142303902772E-6</v>
      </c>
      <c r="U52" s="28">
        <v>23.083953138923732</v>
      </c>
      <c r="V52" s="28">
        <v>7.8688615063560254</v>
      </c>
      <c r="W52" s="27">
        <v>-1.0346942709500825E-5</v>
      </c>
      <c r="X52" s="27">
        <v>-1.8018762610653518E-6</v>
      </c>
      <c r="Y52" s="29">
        <v>0.72017469482278818</v>
      </c>
    </row>
    <row r="53" spans="1:25" x14ac:dyDescent="0.3">
      <c r="A53" s="59"/>
      <c r="B53" s="40" t="s">
        <v>33</v>
      </c>
      <c r="C53" s="30">
        <v>1.1418311938282801</v>
      </c>
      <c r="D53" s="30">
        <v>3.8191618381409112E-6</v>
      </c>
      <c r="E53" s="31">
        <v>-3.9753171298111005</v>
      </c>
      <c r="F53" s="31">
        <v>3.3447692257698773</v>
      </c>
      <c r="G53" s="30">
        <v>0.51308734694590674</v>
      </c>
      <c r="H53" s="30">
        <v>1.2760443833682773E-6</v>
      </c>
      <c r="I53" s="31"/>
      <c r="J53" s="31"/>
      <c r="K53" s="30">
        <v>0.34840514179810844</v>
      </c>
      <c r="L53" s="30">
        <v>7.6951081093950802E-7</v>
      </c>
      <c r="M53" s="31">
        <v>0.5143296924656422</v>
      </c>
      <c r="N53" s="31">
        <v>2.2086666315200914</v>
      </c>
      <c r="O53" s="30">
        <v>0.24158089453193904</v>
      </c>
      <c r="P53" s="30">
        <v>9.2740077098279236E-7</v>
      </c>
      <c r="Q53" s="31">
        <v>8.2750346776151105</v>
      </c>
      <c r="R53" s="31">
        <v>3.838882924825755</v>
      </c>
      <c r="S53" s="30">
        <v>0.23646564439852286</v>
      </c>
      <c r="T53" s="30">
        <v>1.711512658566038E-6</v>
      </c>
      <c r="U53" s="31">
        <v>23.716194279483826</v>
      </c>
      <c r="V53" s="31">
        <v>7.2378914193622688</v>
      </c>
      <c r="W53" s="30">
        <v>-6.8744497236996304E-6</v>
      </c>
      <c r="X53" s="30">
        <v>-2.1183042824055303E-6</v>
      </c>
      <c r="Y53" s="32">
        <v>0.72086406158459893</v>
      </c>
    </row>
    <row r="54" spans="1:25" x14ac:dyDescent="0.3">
      <c r="A54" s="15"/>
      <c r="B54" s="22" t="s">
        <v>39</v>
      </c>
      <c r="C54" s="3">
        <f>AVERAGE(C52:C53)</f>
        <v>1.1418314060039503</v>
      </c>
      <c r="D54" s="1">
        <f>SQRT(((0.5*D52)^2)+((0.5*D53)^2))</f>
        <v>2.7377415117998066E-6</v>
      </c>
      <c r="E54" s="2">
        <f>AVERAGE(E52:E53)</f>
        <v>-3.78949734494552</v>
      </c>
      <c r="F54" s="9">
        <f>SQRT(((0.5*F52)^2)+((0.5*F53)^2))</f>
        <v>2.3976757721659556</v>
      </c>
      <c r="G54" s="3">
        <f>AVERAGE(G52:G53)</f>
        <v>0.51308712723065519</v>
      </c>
      <c r="H54" s="1">
        <f>SQRT(((0.5*H52)^2)+((0.5*H53)^2))</f>
        <v>9.0594222233634602E-7</v>
      </c>
      <c r="I54" s="13"/>
      <c r="J54" s="13"/>
      <c r="K54" s="3">
        <f>AVERAGE(K52:K53)</f>
        <v>0.34840542762264759</v>
      </c>
      <c r="L54" s="1">
        <f>SQRT(((0.5*L52)^2)+((0.5*L53)^2))</f>
        <v>5.6747141148433357E-7</v>
      </c>
      <c r="M54" s="2">
        <f>AVERAGE(M52:M53)</f>
        <v>1.3347099103151772</v>
      </c>
      <c r="N54" s="9">
        <f>SQRT(((0.5*N52)^2)+((0.5*N53)^2))</f>
        <v>1.6287673181249767</v>
      </c>
      <c r="O54" s="3">
        <f>AVERAGE(O52:O53)</f>
        <v>0.24158033284182248</v>
      </c>
      <c r="P54" s="1">
        <f>SQRT(((0.5*P52)^2)+((0.5*P53)^2))</f>
        <v>6.8947587691512558E-7</v>
      </c>
      <c r="Q54" s="2">
        <f>AVERAGE(Q52:Q53)</f>
        <v>5.949955264150983</v>
      </c>
      <c r="R54" s="9">
        <f>SQRT(((0.5*R52)^2)+((0.5*R53)^2))</f>
        <v>2.8540238425438336</v>
      </c>
      <c r="S54" s="3">
        <f>AVERAGE(S52:S53)</f>
        <v>0.23646556964864129</v>
      </c>
      <c r="T54" s="1">
        <f>SQRT(((0.5*T52)^2)+((0.5*T53)^2))</f>
        <v>1.2640740709713838E-6</v>
      </c>
      <c r="U54" s="2">
        <f>AVERAGE(U52:U53)</f>
        <v>23.400073709203781</v>
      </c>
      <c r="V54" s="9">
        <f>SQRT(((0.5*V52)^2)+((0.5*V53)^2))</f>
        <v>5.3457004593572579</v>
      </c>
      <c r="W54" s="6"/>
      <c r="X54" s="6"/>
      <c r="Y54" s="6"/>
    </row>
    <row r="55" spans="1:25" x14ac:dyDescent="0.3">
      <c r="A55" s="5"/>
    </row>
    <row r="56" spans="1:25" x14ac:dyDescent="0.3">
      <c r="E56" s="43"/>
    </row>
    <row r="57" spans="1:25" s="61" customFormat="1" x14ac:dyDescent="0.3">
      <c r="A57" s="60" t="s">
        <v>40</v>
      </c>
    </row>
    <row r="58" spans="1:25" s="61" customFormat="1" x14ac:dyDescent="0.3">
      <c r="A58" s="62" t="s">
        <v>35</v>
      </c>
    </row>
    <row r="59" spans="1:25" s="61" customFormat="1" x14ac:dyDescent="0.3">
      <c r="A59" s="62" t="s">
        <v>36</v>
      </c>
    </row>
    <row r="61" spans="1:25" ht="16.2" x14ac:dyDescent="0.3">
      <c r="C61" s="48"/>
      <c r="D61" s="49"/>
    </row>
    <row r="62" spans="1:25" x14ac:dyDescent="0.3">
      <c r="B62" s="50"/>
      <c r="C62" s="43"/>
      <c r="D62" s="43"/>
    </row>
    <row r="63" spans="1:25" x14ac:dyDescent="0.3">
      <c r="B63" s="50"/>
    </row>
    <row r="64" spans="1:25" x14ac:dyDescent="0.3">
      <c r="B64" s="50"/>
    </row>
    <row r="65" spans="2:4" x14ac:dyDescent="0.3">
      <c r="B65" s="50"/>
    </row>
    <row r="66" spans="2:4" x14ac:dyDescent="0.3">
      <c r="B66" s="50"/>
    </row>
    <row r="67" spans="2:4" x14ac:dyDescent="0.3">
      <c r="B67" s="50"/>
    </row>
    <row r="68" spans="2:4" x14ac:dyDescent="0.3">
      <c r="B68" s="50"/>
    </row>
    <row r="69" spans="2:4" x14ac:dyDescent="0.3">
      <c r="B69" s="50"/>
    </row>
    <row r="70" spans="2:4" x14ac:dyDescent="0.3">
      <c r="B70" s="50"/>
    </row>
    <row r="71" spans="2:4" x14ac:dyDescent="0.3">
      <c r="B71" s="50"/>
    </row>
    <row r="72" spans="2:4" x14ac:dyDescent="0.3">
      <c r="B72" s="50"/>
    </row>
    <row r="73" spans="2:4" x14ac:dyDescent="0.3">
      <c r="B73" s="50"/>
    </row>
    <row r="74" spans="2:4" x14ac:dyDescent="0.3">
      <c r="B74" s="50"/>
    </row>
    <row r="75" spans="2:4" x14ac:dyDescent="0.3">
      <c r="B75" s="50"/>
    </row>
    <row r="77" spans="2:4" x14ac:dyDescent="0.3">
      <c r="C77" s="42"/>
      <c r="D77" s="42"/>
    </row>
  </sheetData>
  <mergeCells count="5">
    <mergeCell ref="A8:Q8"/>
    <mergeCell ref="A11:A24"/>
    <mergeCell ref="A27:A32"/>
    <mergeCell ref="A36:A49"/>
    <mergeCell ref="A52:A53"/>
  </mergeCells>
  <phoneticPr fontId="8" type="noConversion"/>
  <pageMargins left="0.75" right="0.75" top="1" bottom="1" header="0.5" footer="0.5"/>
  <pageSetup orientation="portrait" horizontalDpi="4294967292" verticalDpi="4294967292"/>
  <rowBreaks count="1" manualBreakCount="1">
    <brk id="4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Table S-3</vt:lpstr>
    </vt:vector>
  </TitlesOfParts>
  <Company>Laboratoire de Magmas et Volcans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Hanika Rizo</dc:creator>
  <cp:lastModifiedBy>Alice Williams</cp:lastModifiedBy>
  <cp:lastPrinted>2024-02-12T01:46:38Z</cp:lastPrinted>
  <dcterms:created xsi:type="dcterms:W3CDTF">2023-06-30T18:17:17Z</dcterms:created>
  <dcterms:modified xsi:type="dcterms:W3CDTF">2024-04-11T08:27:40Z</dcterms:modified>
</cp:coreProperties>
</file>