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4/GPL2514 Viehmann/SI/"/>
    </mc:Choice>
  </mc:AlternateContent>
  <xr:revisionPtr revIDLastSave="0" documentId="13_ncr:1_{CBD2B411-C8A6-5A49-A407-0DBFAAC7E39D}" xr6:coauthVersionLast="47" xr6:coauthVersionMax="47" xr10:uidLastSave="{00000000-0000-0000-0000-000000000000}"/>
  <bookViews>
    <workbookView xWindow="-34700" yWindow="1180" windowWidth="28740" windowHeight="21100" xr2:uid="{00000000-000D-0000-FFFF-FFFF00000000}"/>
  </bookViews>
  <sheets>
    <sheet name="Table S-2a" sheetId="1" r:id="rId1"/>
    <sheet name="Table S-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9" i="1" l="1"/>
  <c r="E508" i="1"/>
  <c r="E506" i="1"/>
  <c r="E503" i="1"/>
  <c r="E502" i="1"/>
  <c r="E501" i="1"/>
  <c r="E500" i="1"/>
  <c r="E499" i="1"/>
  <c r="E498" i="1"/>
  <c r="E489" i="1"/>
  <c r="E532" i="1"/>
  <c r="E530" i="1"/>
  <c r="E528" i="1"/>
  <c r="E527" i="1"/>
  <c r="E526" i="1"/>
  <c r="E525" i="1"/>
  <c r="E524" i="1"/>
  <c r="E512" i="1"/>
  <c r="E511" i="1"/>
  <c r="E510" i="1"/>
  <c r="E488" i="1"/>
  <c r="E483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8" i="1"/>
  <c r="E235" i="1"/>
  <c r="E147" i="1"/>
  <c r="E93" i="1"/>
  <c r="E92" i="1"/>
  <c r="E91" i="1"/>
  <c r="E90" i="1"/>
</calcChain>
</file>

<file path=xl/sharedStrings.xml><?xml version="1.0" encoding="utf-8"?>
<sst xmlns="http://schemas.openxmlformats.org/spreadsheetml/2006/main" count="3241" uniqueCount="1680">
  <si>
    <t>location</t>
  </si>
  <si>
    <t>sample name</t>
  </si>
  <si>
    <t>Nuvuaquituuq</t>
  </si>
  <si>
    <t>Mlozsewska et al. 2012</t>
  </si>
  <si>
    <t>090709-3</t>
  </si>
  <si>
    <t>Isua</t>
  </si>
  <si>
    <t>090711-3</t>
  </si>
  <si>
    <t>090709-4B2</t>
  </si>
  <si>
    <t>090709-5</t>
  </si>
  <si>
    <t>090710-2</t>
  </si>
  <si>
    <t>090710-4</t>
  </si>
  <si>
    <t>090710-12</t>
  </si>
  <si>
    <t>IN05007</t>
  </si>
  <si>
    <t>IN05008</t>
  </si>
  <si>
    <t>IN05009</t>
  </si>
  <si>
    <t>Appel 1983</t>
  </si>
  <si>
    <t>Badamphar</t>
  </si>
  <si>
    <t>Jharkhand</t>
  </si>
  <si>
    <t>Dymek &amp; Klein 1988</t>
  </si>
  <si>
    <t>Pongola</t>
  </si>
  <si>
    <t>Pietersburg</t>
  </si>
  <si>
    <t>Itilliarsuk</t>
  </si>
  <si>
    <t>Kushtagi</t>
  </si>
  <si>
    <t>Mary River</t>
  </si>
  <si>
    <t>Shimizu et al. 1990</t>
  </si>
  <si>
    <t>Temagami</t>
  </si>
  <si>
    <t>Tati</t>
  </si>
  <si>
    <t>Carajas</t>
  </si>
  <si>
    <t>Manjeri</t>
  </si>
  <si>
    <t>Kirvoy Rog</t>
  </si>
  <si>
    <t>Chitradurga</t>
  </si>
  <si>
    <t>Yishui</t>
  </si>
  <si>
    <t>9B</t>
  </si>
  <si>
    <t>Qingyuan</t>
  </si>
  <si>
    <t>18B</t>
  </si>
  <si>
    <t>Nanfen</t>
  </si>
  <si>
    <t>45B</t>
  </si>
  <si>
    <t>Sijiaying</t>
  </si>
  <si>
    <t>54V</t>
  </si>
  <si>
    <t>Gongchangling</t>
  </si>
  <si>
    <t>60B</t>
  </si>
  <si>
    <t>Hamersley</t>
  </si>
  <si>
    <t>90B</t>
  </si>
  <si>
    <t>Penge</t>
  </si>
  <si>
    <t>138B</t>
  </si>
  <si>
    <t>Griquatown</t>
  </si>
  <si>
    <t>150B</t>
  </si>
  <si>
    <t>Kuruman</t>
  </si>
  <si>
    <t>177B</t>
  </si>
  <si>
    <t>193B</t>
  </si>
  <si>
    <t>Caue</t>
  </si>
  <si>
    <t>236B</t>
  </si>
  <si>
    <t>Ongeluk</t>
  </si>
  <si>
    <t>258B</t>
  </si>
  <si>
    <t>Hotazel</t>
  </si>
  <si>
    <t>277B</t>
  </si>
  <si>
    <t>Yuanjiacun</t>
  </si>
  <si>
    <t>291B</t>
  </si>
  <si>
    <t>Biwabik</t>
  </si>
  <si>
    <t>312B</t>
  </si>
  <si>
    <t>Gunflint</t>
  </si>
  <si>
    <t>7W</t>
  </si>
  <si>
    <t>Lake Superior</t>
  </si>
  <si>
    <t>48W</t>
  </si>
  <si>
    <t>Pecos</t>
  </si>
  <si>
    <t>65W</t>
  </si>
  <si>
    <t>Gairloch</t>
  </si>
  <si>
    <t>216W</t>
  </si>
  <si>
    <t>Braemar</t>
  </si>
  <si>
    <t>256W</t>
  </si>
  <si>
    <t>292W</t>
  </si>
  <si>
    <t>Chuos</t>
  </si>
  <si>
    <t>168R</t>
  </si>
  <si>
    <t>Rapitan</t>
  </si>
  <si>
    <t>170R</t>
  </si>
  <si>
    <t>Urucum</t>
  </si>
  <si>
    <t>179R</t>
  </si>
  <si>
    <t>Arroyo del Soldado</t>
  </si>
  <si>
    <t>26GRY</t>
  </si>
  <si>
    <t>61GRY</t>
  </si>
  <si>
    <t>89GRY</t>
  </si>
  <si>
    <t>187GRY</t>
  </si>
  <si>
    <t>236GRY</t>
  </si>
  <si>
    <t>260GRY</t>
  </si>
  <si>
    <t>303GRY</t>
  </si>
  <si>
    <t>11GRN</t>
  </si>
  <si>
    <t>259GRN</t>
  </si>
  <si>
    <t>268GRN</t>
  </si>
  <si>
    <t>this study</t>
  </si>
  <si>
    <t>PIF-IFG</t>
  </si>
  <si>
    <t>IF_G_Gairloch</t>
  </si>
  <si>
    <t>DF2-chip6a</t>
  </si>
  <si>
    <t>DF2-4a</t>
  </si>
  <si>
    <t>DF2-6a</t>
  </si>
  <si>
    <t>DF2-7a</t>
  </si>
  <si>
    <t>DF2-chip2</t>
  </si>
  <si>
    <t>DF2-chip1a</t>
  </si>
  <si>
    <t>DF2-chip1b</t>
  </si>
  <si>
    <t>DF2-chip5</t>
  </si>
  <si>
    <t>DF2-5a</t>
  </si>
  <si>
    <t>DF2-6b</t>
  </si>
  <si>
    <t>DF2-chip4</t>
  </si>
  <si>
    <t>DF2-chip6b</t>
  </si>
  <si>
    <t>Johnson et al. 2022</t>
  </si>
  <si>
    <t>18MA-6B</t>
  </si>
  <si>
    <t>18MA-6C</t>
  </si>
  <si>
    <t>18MA-6D</t>
  </si>
  <si>
    <t>Bolhar et al. 2005</t>
  </si>
  <si>
    <t>Jasper-4</t>
  </si>
  <si>
    <t>Jasper-5</t>
  </si>
  <si>
    <t>Jasper-6</t>
  </si>
  <si>
    <t>Jasper-7</t>
  </si>
  <si>
    <t>Jasper-8</t>
  </si>
  <si>
    <t>Siderite-1</t>
  </si>
  <si>
    <t>Siderite-2</t>
  </si>
  <si>
    <t>Siderite-3</t>
  </si>
  <si>
    <t>Siderite-4</t>
  </si>
  <si>
    <t>Siderite-6</t>
  </si>
  <si>
    <t>Siderite-7</t>
  </si>
  <si>
    <t>PIF-3.1</t>
  </si>
  <si>
    <t>PIF-3.2</t>
  </si>
  <si>
    <t>PIF-5.2</t>
  </si>
  <si>
    <t>PIF-5.3</t>
  </si>
  <si>
    <t>PIF-5.4</t>
  </si>
  <si>
    <t>PIF-1.1</t>
  </si>
  <si>
    <t>PIF-1.2</t>
  </si>
  <si>
    <t>PIF-3.3</t>
  </si>
  <si>
    <t>PIF-4A.2</t>
  </si>
  <si>
    <t>Mag/9</t>
  </si>
  <si>
    <t>Mag/10</t>
  </si>
  <si>
    <t>Mag/12</t>
  </si>
  <si>
    <t>Mag/20</t>
  </si>
  <si>
    <t>Mag/21</t>
  </si>
  <si>
    <t>Mag/22</t>
  </si>
  <si>
    <t>Mag/15</t>
  </si>
  <si>
    <t>FTG3</t>
  </si>
  <si>
    <t>Bhattacharya et al. 2007</t>
  </si>
  <si>
    <t xml:space="preserve"> H/1/1 </t>
  </si>
  <si>
    <t xml:space="preserve"> H/1/2 </t>
  </si>
  <si>
    <t xml:space="preserve"> H/1/3 </t>
  </si>
  <si>
    <t xml:space="preserve"> H/1/4 </t>
  </si>
  <si>
    <t xml:space="preserve"> H/1/5 </t>
  </si>
  <si>
    <t xml:space="preserve"> H/2/1 </t>
  </si>
  <si>
    <t xml:space="preserve"> H/2/2 </t>
  </si>
  <si>
    <t xml:space="preserve"> H/2/3 </t>
  </si>
  <si>
    <t xml:space="preserve"> H/2/4 </t>
  </si>
  <si>
    <t xml:space="preserve"> H/2/5 </t>
  </si>
  <si>
    <t xml:space="preserve"> H/2/6 </t>
  </si>
  <si>
    <t xml:space="preserve"> H/3/4 </t>
  </si>
  <si>
    <t xml:space="preserve"> H/3/5 </t>
  </si>
  <si>
    <t xml:space="preserve"> H/4/2 </t>
  </si>
  <si>
    <t xml:space="preserve"> H/4/3 </t>
  </si>
  <si>
    <t xml:space="preserve"> H/4/5 </t>
  </si>
  <si>
    <t xml:space="preserve"> H/5/2 </t>
  </si>
  <si>
    <t xml:space="preserve"> H/5/3 </t>
  </si>
  <si>
    <t>Ndime et al. 2019</t>
  </si>
  <si>
    <t>WH4-5</t>
  </si>
  <si>
    <t>WH4-8</t>
  </si>
  <si>
    <t>WH4-10</t>
  </si>
  <si>
    <t>WH4-2</t>
  </si>
  <si>
    <t>CH7-2</t>
  </si>
  <si>
    <t>CH24-1</t>
  </si>
  <si>
    <t>CH24-2</t>
  </si>
  <si>
    <t>Gourcerol et al. 2017</t>
  </si>
  <si>
    <t>E599667</t>
  </si>
  <si>
    <t>Angerer et al. 2012</t>
  </si>
  <si>
    <t>average least altered BIF</t>
  </si>
  <si>
    <t>Delvigne et al. 2012</t>
  </si>
  <si>
    <t>Si- rich bands only</t>
  </si>
  <si>
    <t xml:space="preserve"> P05-7  </t>
  </si>
  <si>
    <t>Alexander et al. 2007</t>
  </si>
  <si>
    <t>WM72</t>
  </si>
  <si>
    <t>WM102</t>
  </si>
  <si>
    <t>WM121</t>
  </si>
  <si>
    <t>Smith et al. 2013</t>
  </si>
  <si>
    <t>TF1 4331</t>
  </si>
  <si>
    <t>TF1 4332.75</t>
  </si>
  <si>
    <t>TF1 4335</t>
  </si>
  <si>
    <t>TF1 4339.6</t>
  </si>
  <si>
    <t>TF1 3768</t>
  </si>
  <si>
    <t>TF1 3775</t>
  </si>
  <si>
    <t>TF1 3783.5</t>
  </si>
  <si>
    <t>Alexander et al. 2009</t>
  </si>
  <si>
    <t>IF1</t>
  </si>
  <si>
    <t>IF1a</t>
  </si>
  <si>
    <t>IF2</t>
  </si>
  <si>
    <t>IF2a</t>
  </si>
  <si>
    <t>IF2b</t>
  </si>
  <si>
    <t>IF3</t>
  </si>
  <si>
    <t>IF5</t>
  </si>
  <si>
    <t>IF5a</t>
  </si>
  <si>
    <t>IF6</t>
  </si>
  <si>
    <t>IF6a</t>
  </si>
  <si>
    <t>IF6b</t>
  </si>
  <si>
    <t>IF7</t>
  </si>
  <si>
    <t>IF7a</t>
  </si>
  <si>
    <t>Haugaard et al. 2013</t>
  </si>
  <si>
    <t xml:space="preserve"> 902A </t>
  </si>
  <si>
    <t xml:space="preserve"> 902B </t>
  </si>
  <si>
    <t xml:space="preserve"> 902C </t>
  </si>
  <si>
    <t xml:space="preserve"> 902D </t>
  </si>
  <si>
    <t xml:space="preserve"> 902E </t>
  </si>
  <si>
    <t xml:space="preserve"> 902F </t>
  </si>
  <si>
    <t xml:space="preserve"> 902G </t>
  </si>
  <si>
    <t xml:space="preserve"> 902H </t>
  </si>
  <si>
    <t xml:space="preserve"> 935A </t>
  </si>
  <si>
    <t xml:space="preserve"> 935B </t>
  </si>
  <si>
    <t xml:space="preserve"> 935C </t>
  </si>
  <si>
    <t xml:space="preserve"> 935D </t>
  </si>
  <si>
    <t xml:space="preserve"> 935E </t>
  </si>
  <si>
    <t xml:space="preserve"> 935F </t>
  </si>
  <si>
    <t xml:space="preserve"> 935G </t>
  </si>
  <si>
    <t xml:space="preserve"> 935H </t>
  </si>
  <si>
    <t xml:space="preserve"> 935I </t>
  </si>
  <si>
    <t xml:space="preserve"> 935J </t>
  </si>
  <si>
    <t>Khan et al. 1996</t>
  </si>
  <si>
    <t xml:space="preserve"> RHR-I  </t>
  </si>
  <si>
    <t xml:space="preserve"> RHR-2  </t>
  </si>
  <si>
    <t xml:space="preserve"> RHR-16  </t>
  </si>
  <si>
    <t xml:space="preserve"> RHR-20  </t>
  </si>
  <si>
    <t xml:space="preserve"> RHR.25  </t>
  </si>
  <si>
    <t xml:space="preserve"> RHR-27  </t>
  </si>
  <si>
    <t xml:space="preserve"> RHR-29  </t>
  </si>
  <si>
    <t xml:space="preserve"> RHR-34  </t>
  </si>
  <si>
    <t xml:space="preserve"> RHR-38  </t>
  </si>
  <si>
    <t xml:space="preserve"> RHR-44  </t>
  </si>
  <si>
    <t>Frei et al. 2008</t>
  </si>
  <si>
    <t xml:space="preserve"> SP-6 B1  </t>
  </si>
  <si>
    <t xml:space="preserve"> SP-6 B2  </t>
  </si>
  <si>
    <t xml:space="preserve"> JD-65-207/2  </t>
  </si>
  <si>
    <t xml:space="preserve"> JD-65-260-1  </t>
  </si>
  <si>
    <t xml:space="preserve"> JD-65-285-C11  </t>
  </si>
  <si>
    <t xml:space="preserve"> JD-65-296-1  </t>
  </si>
  <si>
    <t xml:space="preserve"> JD-65-C-199-3  </t>
  </si>
  <si>
    <t xml:space="preserve"> JD-C165A  </t>
  </si>
  <si>
    <t xml:space="preserve">IF-17 BIF 0.1  </t>
  </si>
  <si>
    <t>Viehmann et al. 2014</t>
  </si>
  <si>
    <t>FUM23</t>
  </si>
  <si>
    <t>FUM24</t>
  </si>
  <si>
    <t>FUM25</t>
  </si>
  <si>
    <t>FUM27</t>
  </si>
  <si>
    <t>FUM28</t>
  </si>
  <si>
    <t>FUM26</t>
  </si>
  <si>
    <t>FUM29</t>
  </si>
  <si>
    <t>FUM30</t>
  </si>
  <si>
    <t>FUM31</t>
  </si>
  <si>
    <t>Bau &amp; Alexander 2009</t>
  </si>
  <si>
    <t>TM-1.1</t>
  </si>
  <si>
    <t>TM1-1.2</t>
  </si>
  <si>
    <t>TM1-2a</t>
  </si>
  <si>
    <t>TM1-2b</t>
  </si>
  <si>
    <t>TM1-3a</t>
  </si>
  <si>
    <t>TM1-3b</t>
  </si>
  <si>
    <t>TM1-4</t>
  </si>
  <si>
    <t>TM2-1</t>
  </si>
  <si>
    <t>TM2-2</t>
  </si>
  <si>
    <t>TM2-3</t>
  </si>
  <si>
    <t>TM2-4</t>
  </si>
  <si>
    <t>TM2-5</t>
  </si>
  <si>
    <t>TM2-6</t>
  </si>
  <si>
    <t>TM3-1</t>
  </si>
  <si>
    <t>TM3-2</t>
  </si>
  <si>
    <t>TM3-3</t>
  </si>
  <si>
    <t>TM3-4</t>
  </si>
  <si>
    <t>TM3-5</t>
  </si>
  <si>
    <t>TM3-6</t>
  </si>
  <si>
    <t>TM3-7</t>
  </si>
  <si>
    <t>TM3-8</t>
  </si>
  <si>
    <t>IF-6</t>
  </si>
  <si>
    <t xml:space="preserve"> IF-7 BIF 47.3  </t>
  </si>
  <si>
    <t>Gourcerol et al. 2016</t>
  </si>
  <si>
    <t>AMB-126222</t>
  </si>
  <si>
    <t>AMB-126225</t>
  </si>
  <si>
    <t>AMB-126226</t>
  </si>
  <si>
    <t>AMB-126241</t>
  </si>
  <si>
    <t>AMB-126233</t>
  </si>
  <si>
    <t>AMB-126235</t>
  </si>
  <si>
    <t>AMB-128328</t>
  </si>
  <si>
    <t>MEL018</t>
  </si>
  <si>
    <t>BG002-C</t>
  </si>
  <si>
    <t>BG009B-J</t>
  </si>
  <si>
    <t>BG009C-J</t>
  </si>
  <si>
    <t>BG010B-J</t>
  </si>
  <si>
    <t>BG010D-J</t>
  </si>
  <si>
    <t>BG015-J</t>
  </si>
  <si>
    <t>BG003-J</t>
  </si>
  <si>
    <t>BG005-C</t>
  </si>
  <si>
    <t>Dossing et al. 2009</t>
  </si>
  <si>
    <t>Jims 8a A</t>
  </si>
  <si>
    <t>Jims 8a B</t>
  </si>
  <si>
    <t>Jims 8a C</t>
  </si>
  <si>
    <t>Jims 8a D</t>
  </si>
  <si>
    <t>Jims 8a E</t>
  </si>
  <si>
    <t>MAT3C-A</t>
  </si>
  <si>
    <t>MAT3C-F</t>
  </si>
  <si>
    <t>Tau 20A</t>
  </si>
  <si>
    <t>Tau 20B</t>
  </si>
  <si>
    <t>Tau 20C</t>
  </si>
  <si>
    <t>Tau 20D</t>
  </si>
  <si>
    <t>Tau 20E</t>
  </si>
  <si>
    <t>Tau 20F</t>
  </si>
  <si>
    <t>Tau 20G</t>
  </si>
  <si>
    <t>SH41A</t>
  </si>
  <si>
    <t>SH41B</t>
  </si>
  <si>
    <t>SH41C</t>
  </si>
  <si>
    <t>SH41D</t>
  </si>
  <si>
    <t>SH41E</t>
  </si>
  <si>
    <t>SH41F</t>
  </si>
  <si>
    <t>SH41G</t>
  </si>
  <si>
    <t>Fabre et al. 2011</t>
  </si>
  <si>
    <t xml:space="preserve"> Z04-12</t>
  </si>
  <si>
    <t xml:space="preserve"> Z04-26  </t>
  </si>
  <si>
    <t xml:space="preserve"> Z04-31  </t>
  </si>
  <si>
    <t xml:space="preserve"> Z04-32  </t>
  </si>
  <si>
    <t xml:space="preserve"> BMA-1  </t>
  </si>
  <si>
    <t xml:space="preserve"> BMA-2  </t>
  </si>
  <si>
    <t>Viehmann et al., 2015</t>
  </si>
  <si>
    <t>43A</t>
  </si>
  <si>
    <t>43B</t>
  </si>
  <si>
    <t>38A</t>
  </si>
  <si>
    <t>38B</t>
  </si>
  <si>
    <t>29A</t>
  </si>
  <si>
    <t>29B</t>
  </si>
  <si>
    <t>25A</t>
  </si>
  <si>
    <t>25B</t>
  </si>
  <si>
    <t>54A</t>
  </si>
  <si>
    <t>54B</t>
  </si>
  <si>
    <t>Mboudou 2001</t>
  </si>
  <si>
    <t>cherts and cherts BIFs</t>
  </si>
  <si>
    <t>Bergmann &amp; Kolesov 2011</t>
  </si>
  <si>
    <t>Raju 2009</t>
  </si>
  <si>
    <t xml:space="preserve"> CSH4 </t>
  </si>
  <si>
    <t xml:space="preserve"> CSH5 </t>
  </si>
  <si>
    <t xml:space="preserve"> CSH7 </t>
  </si>
  <si>
    <t xml:space="preserve"> CSH9 </t>
  </si>
  <si>
    <t xml:space="preserve"> CSH10 </t>
  </si>
  <si>
    <t xml:space="preserve"> CSH12 </t>
  </si>
  <si>
    <t xml:space="preserve"> CSH13 </t>
  </si>
  <si>
    <t xml:space="preserve"> CSH14 </t>
  </si>
  <si>
    <t xml:space="preserve"> CSH15 </t>
  </si>
  <si>
    <t xml:space="preserve"> CSH16 </t>
  </si>
  <si>
    <t xml:space="preserve"> CSH19 </t>
  </si>
  <si>
    <t xml:space="preserve"> CSH20 </t>
  </si>
  <si>
    <t xml:space="preserve"> CSH21 </t>
  </si>
  <si>
    <t xml:space="preserve"> CSH23 </t>
  </si>
  <si>
    <t>Moon et al. 2017</t>
  </si>
  <si>
    <t>MT-1</t>
  </si>
  <si>
    <t>MT-2</t>
  </si>
  <si>
    <t>MT-3</t>
  </si>
  <si>
    <t>Peng et al. 2018</t>
  </si>
  <si>
    <t>XLH-1</t>
  </si>
  <si>
    <t>XLH-2</t>
  </si>
  <si>
    <t>XLH-3</t>
  </si>
  <si>
    <t>XLH-4</t>
  </si>
  <si>
    <t>XLH-5</t>
  </si>
  <si>
    <t>XLH-6</t>
  </si>
  <si>
    <t>XLH-8</t>
  </si>
  <si>
    <t>XLH-9</t>
  </si>
  <si>
    <t>XLH-10</t>
  </si>
  <si>
    <t>TYG-1</t>
  </si>
  <si>
    <t>TYG-2</t>
  </si>
  <si>
    <t>Zhu et al. 2015</t>
  </si>
  <si>
    <t>NF-4</t>
  </si>
  <si>
    <t>NF-8</t>
  </si>
  <si>
    <t>NF-9</t>
  </si>
  <si>
    <t>Wang et al. 2017</t>
  </si>
  <si>
    <t>SJYA</t>
  </si>
  <si>
    <t>SJYB</t>
  </si>
  <si>
    <t>SJYC</t>
  </si>
  <si>
    <t>SJYF</t>
  </si>
  <si>
    <t>SJYH</t>
  </si>
  <si>
    <t>SJYI</t>
  </si>
  <si>
    <t>SJYJ</t>
  </si>
  <si>
    <t>SJYK</t>
  </si>
  <si>
    <t>Wang et al. 2014</t>
  </si>
  <si>
    <t>Mq1</t>
  </si>
  <si>
    <t>Mq2</t>
  </si>
  <si>
    <t>Mq3</t>
  </si>
  <si>
    <t>Mq4</t>
  </si>
  <si>
    <t>Mq5</t>
  </si>
  <si>
    <t>Mq6</t>
  </si>
  <si>
    <t>Hm1</t>
  </si>
  <si>
    <t>Hm2</t>
  </si>
  <si>
    <t>Hm3</t>
  </si>
  <si>
    <t>Hm5</t>
  </si>
  <si>
    <t>Ar4</t>
  </si>
  <si>
    <t>Alibert &amp; McCulloch 1993</t>
  </si>
  <si>
    <t>MM394/86 mt</t>
  </si>
  <si>
    <t>MM394/86 (140)</t>
  </si>
  <si>
    <t>Mill9 225</t>
  </si>
  <si>
    <t>Mill9 226 rses</t>
  </si>
  <si>
    <t>Mill9 crpg</t>
  </si>
  <si>
    <t>Mill9 228.8</t>
  </si>
  <si>
    <t>Mill9 229</t>
  </si>
  <si>
    <t>Morris 1993</t>
  </si>
  <si>
    <t xml:space="preserve"> HiFe03  </t>
  </si>
  <si>
    <t xml:space="preserve"> HiFe09  </t>
  </si>
  <si>
    <t xml:space="preserve"> HiFel0  </t>
  </si>
  <si>
    <t xml:space="preserve"> HiFell  </t>
  </si>
  <si>
    <t xml:space="preserve"> HiFel4  </t>
  </si>
  <si>
    <t xml:space="preserve"> HiFel7  </t>
  </si>
  <si>
    <t xml:space="preserve"> HiFel9  </t>
  </si>
  <si>
    <t xml:space="preserve"> HiFe20  </t>
  </si>
  <si>
    <t xml:space="preserve"> HiFe25  </t>
  </si>
  <si>
    <t xml:space="preserve"> HiFe26  </t>
  </si>
  <si>
    <t xml:space="preserve"> HiFe27  </t>
  </si>
  <si>
    <t xml:space="preserve"> HiFe28  </t>
  </si>
  <si>
    <t xml:space="preserve"> V03  </t>
  </si>
  <si>
    <t xml:space="preserve"> V09  </t>
  </si>
  <si>
    <t xml:space="preserve"> V10  </t>
  </si>
  <si>
    <t xml:space="preserve"> VII  </t>
  </si>
  <si>
    <t xml:space="preserve"> V17  </t>
  </si>
  <si>
    <t xml:space="preserve"> V26  </t>
  </si>
  <si>
    <t xml:space="preserve"> V27  </t>
  </si>
  <si>
    <t>W11 Bif 12</t>
  </si>
  <si>
    <t>W13 Bif12 rses</t>
  </si>
  <si>
    <t>ND85/79 bif 13</t>
  </si>
  <si>
    <t>W33(116-131)bif16</t>
  </si>
  <si>
    <t>W33(32-55)Bif 16</t>
  </si>
  <si>
    <t>W35(0-15) bif 16</t>
  </si>
  <si>
    <t>W38(31-44)Joeffre</t>
  </si>
  <si>
    <t>Haugaard et al. 2916</t>
  </si>
  <si>
    <t>D098-4</t>
  </si>
  <si>
    <t>D098-10A</t>
  </si>
  <si>
    <t>D098-14B</t>
  </si>
  <si>
    <t>D098-15B</t>
  </si>
  <si>
    <t>D098-18</t>
  </si>
  <si>
    <t>D098-19A</t>
  </si>
  <si>
    <t>D098-20B</t>
  </si>
  <si>
    <t>D098-26A</t>
  </si>
  <si>
    <t xml:space="preserve">  Benchmark Iron Formation, USA</t>
  </si>
  <si>
    <t>KOEN-2</t>
  </si>
  <si>
    <t>Bau et al. 1997</t>
  </si>
  <si>
    <t>PE-21</t>
  </si>
  <si>
    <t>PE-71</t>
  </si>
  <si>
    <t>Bau &amp; Dulski 1996</t>
  </si>
  <si>
    <t>PE-41</t>
  </si>
  <si>
    <t>PE-42</t>
  </si>
  <si>
    <t>PE-51</t>
  </si>
  <si>
    <t>PE-61</t>
  </si>
  <si>
    <t>PE-81</t>
  </si>
  <si>
    <t>PE-91</t>
  </si>
  <si>
    <t>Hälbich et al. 1993</t>
  </si>
  <si>
    <t>MHR</t>
  </si>
  <si>
    <t>CSR</t>
  </si>
  <si>
    <t>CSSR</t>
  </si>
  <si>
    <t>AC</t>
  </si>
  <si>
    <t>MFeD</t>
  </si>
  <si>
    <t>Griquatown avg</t>
  </si>
  <si>
    <t>Klein &amp; Beukes 1989</t>
  </si>
  <si>
    <t>KK-11</t>
  </si>
  <si>
    <t>KK-21</t>
  </si>
  <si>
    <t>Kuruman avg</t>
  </si>
  <si>
    <t>KK-X3</t>
  </si>
  <si>
    <t>AD-1</t>
  </si>
  <si>
    <t>AD-2</t>
  </si>
  <si>
    <t>AD-2a</t>
  </si>
  <si>
    <t>AD-2b</t>
  </si>
  <si>
    <t>AD-3</t>
  </si>
  <si>
    <t>AD-4</t>
  </si>
  <si>
    <t>AD-5</t>
  </si>
  <si>
    <t>AD-6</t>
  </si>
  <si>
    <t>AD-7</t>
  </si>
  <si>
    <t>AD-8</t>
  </si>
  <si>
    <t>AD-9</t>
  </si>
  <si>
    <t>Warchola et al. 2018</t>
  </si>
  <si>
    <t>128.24-128.31</t>
  </si>
  <si>
    <t>129.88-130.01</t>
  </si>
  <si>
    <t>130.95-131.04</t>
  </si>
  <si>
    <t>131.65-131.75</t>
  </si>
  <si>
    <t>132.3-132.38</t>
  </si>
  <si>
    <t>132.38-132.5</t>
  </si>
  <si>
    <t>132.5-132.59</t>
  </si>
  <si>
    <t>133.05-133.15</t>
  </si>
  <si>
    <t>135.04-135.14</t>
  </si>
  <si>
    <t>137.3-137.4</t>
  </si>
  <si>
    <t>138.6-138.73</t>
  </si>
  <si>
    <t>139.74-139.83</t>
  </si>
  <si>
    <t>142.13-142.23</t>
  </si>
  <si>
    <t>143.55-143.6</t>
  </si>
  <si>
    <t>149.36-149.4</t>
  </si>
  <si>
    <t>158.26-158.29</t>
  </si>
  <si>
    <t>159-159.035</t>
  </si>
  <si>
    <t>159.5A</t>
  </si>
  <si>
    <t>159.95-159.93</t>
  </si>
  <si>
    <t>159.965-159.98</t>
  </si>
  <si>
    <t>159.98-160.015</t>
  </si>
  <si>
    <t>160.02-160.075</t>
  </si>
  <si>
    <t>160.5-160.64</t>
  </si>
  <si>
    <t>161.28-161.32</t>
  </si>
  <si>
    <t>161.41-161.48</t>
  </si>
  <si>
    <t>162.32-162.38</t>
  </si>
  <si>
    <t>162.61-162.67</t>
  </si>
  <si>
    <t>163.32-163.2</t>
  </si>
  <si>
    <t>163.97-164.01</t>
  </si>
  <si>
    <t>165.3-165.4</t>
  </si>
  <si>
    <t>165.8-165.9</t>
  </si>
  <si>
    <t>166.67-166.74</t>
  </si>
  <si>
    <t>167.6-167.67</t>
  </si>
  <si>
    <t>168.38-168.31</t>
  </si>
  <si>
    <t>169.32-169.39</t>
  </si>
  <si>
    <t>170.19-170.26</t>
  </si>
  <si>
    <t>170.40-170.47</t>
  </si>
  <si>
    <t>172.1-172.18</t>
  </si>
  <si>
    <t>174.24-174.31</t>
  </si>
  <si>
    <t>Spier et al. 2007</t>
  </si>
  <si>
    <t xml:space="preserve"> M96  </t>
  </si>
  <si>
    <t xml:space="preserve"> P55 27  </t>
  </si>
  <si>
    <t xml:space="preserve"> P55 61  </t>
  </si>
  <si>
    <t xml:space="preserve"> M7A  </t>
  </si>
  <si>
    <t xml:space="preserve"> M8A  </t>
  </si>
  <si>
    <t xml:space="preserve"> M10A  </t>
  </si>
  <si>
    <t xml:space="preserve"> M11A  </t>
  </si>
  <si>
    <t xml:space="preserve"> M1  </t>
  </si>
  <si>
    <t xml:space="preserve"> M16  </t>
  </si>
  <si>
    <t xml:space="preserve"> M81  </t>
  </si>
  <si>
    <t xml:space="preserve"> M100  </t>
  </si>
  <si>
    <t xml:space="preserve"> M103  </t>
  </si>
  <si>
    <t>Teixera et al. 2017</t>
  </si>
  <si>
    <t>Schier et al. 2020</t>
  </si>
  <si>
    <t>BF1-1a</t>
  </si>
  <si>
    <t>BF1-1b</t>
  </si>
  <si>
    <t>BF2-1a</t>
  </si>
  <si>
    <t>BF2-1b</t>
  </si>
  <si>
    <t>GHEX-97-2-I</t>
  </si>
  <si>
    <t>GHEX-97-2-II</t>
  </si>
  <si>
    <t>GHEX-97-2 (+1)</t>
  </si>
  <si>
    <t>GHEX-97-2-III</t>
  </si>
  <si>
    <t>GHEX-97-3 (-1)</t>
  </si>
  <si>
    <t>GHEX-97-3 (-2)</t>
  </si>
  <si>
    <t>GHEX-97-3-I</t>
  </si>
  <si>
    <t>GHEX-97-3-II</t>
  </si>
  <si>
    <t>GHEX-97-3-III</t>
  </si>
  <si>
    <t>GHEX-97-3-IV</t>
  </si>
  <si>
    <t>GHEX-97-3-V</t>
  </si>
  <si>
    <t>GHEX-97-4-I</t>
  </si>
  <si>
    <t>GHEX-97-4-II</t>
  </si>
  <si>
    <t>GHEX-97-4-III</t>
  </si>
  <si>
    <t>GHEX-97-5-I</t>
  </si>
  <si>
    <t>GHEX-97-5-II</t>
  </si>
  <si>
    <t>GHEX-97-6-I</t>
  </si>
  <si>
    <t>GHEX-97-6 (+1)</t>
  </si>
  <si>
    <t>GHEX-97-6-II</t>
  </si>
  <si>
    <t>M124-1/1</t>
  </si>
  <si>
    <t>M124-1/2</t>
  </si>
  <si>
    <t>M124-1/3</t>
  </si>
  <si>
    <t>MA124/2</t>
  </si>
  <si>
    <t>MA124/3</t>
  </si>
  <si>
    <t>MA124/4</t>
  </si>
  <si>
    <t>MA124/5</t>
  </si>
  <si>
    <t>MA124/6</t>
  </si>
  <si>
    <t>MA124/7</t>
  </si>
  <si>
    <t>MA124/8</t>
  </si>
  <si>
    <t>MA124/9</t>
  </si>
  <si>
    <t>MA124/10</t>
  </si>
  <si>
    <t>MA124/11</t>
  </si>
  <si>
    <t>MA124/12</t>
  </si>
  <si>
    <t>M124-13/1</t>
  </si>
  <si>
    <t>M124-13/2</t>
  </si>
  <si>
    <t>M124-13/3</t>
  </si>
  <si>
    <t>MA124/14</t>
  </si>
  <si>
    <t>MA124/15</t>
  </si>
  <si>
    <t>MA124/16</t>
  </si>
  <si>
    <t>M124-17</t>
  </si>
  <si>
    <t>M2-21</t>
  </si>
  <si>
    <t>M2-24</t>
  </si>
  <si>
    <t>M2-30</t>
  </si>
  <si>
    <t>M2-33</t>
  </si>
  <si>
    <t>M2-35</t>
  </si>
  <si>
    <t>M2-38</t>
  </si>
  <si>
    <t>M2-38b</t>
  </si>
  <si>
    <t>M2-43</t>
  </si>
  <si>
    <t>M2-44</t>
  </si>
  <si>
    <t>M2-49c</t>
  </si>
  <si>
    <t>M2-49E</t>
  </si>
  <si>
    <t>M2-54</t>
  </si>
  <si>
    <t>M2-57</t>
  </si>
  <si>
    <t>BO649-1</t>
  </si>
  <si>
    <t>BO650-1</t>
  </si>
  <si>
    <t>Tsikos &amp; Moore 1997</t>
  </si>
  <si>
    <t>Kejun et al. 2014</t>
  </si>
  <si>
    <t>YJC-05</t>
  </si>
  <si>
    <t>YJC-06</t>
  </si>
  <si>
    <t>YJC-07</t>
  </si>
  <si>
    <t>YJC-16</t>
  </si>
  <si>
    <t>YJC-22</t>
  </si>
  <si>
    <t>YJC-23</t>
  </si>
  <si>
    <t>HGS-3</t>
  </si>
  <si>
    <t>HGS-4</t>
  </si>
  <si>
    <t>JS-07</t>
  </si>
  <si>
    <t>Glen Township Formation, USA</t>
  </si>
  <si>
    <t xml:space="preserve"> RF-BIF-1 B2  </t>
  </si>
  <si>
    <t xml:space="preserve"> Biwabik Iron Formation, USA  </t>
  </si>
  <si>
    <t xml:space="preserve">Negaunee Iron Formation, USA  </t>
  </si>
  <si>
    <t>Frere IF, Australia</t>
  </si>
  <si>
    <t>Slack et al. 2009</t>
  </si>
  <si>
    <t xml:space="preserve"> JS-06-39H# </t>
  </si>
  <si>
    <t xml:space="preserve">  JS-06-39I# </t>
  </si>
  <si>
    <t xml:space="preserve"> JS-06-42B  </t>
  </si>
  <si>
    <t>GL1a_2</t>
  </si>
  <si>
    <t>GL1a_4</t>
  </si>
  <si>
    <t>GL1a_5</t>
  </si>
  <si>
    <t>GL1b_1</t>
  </si>
  <si>
    <t>GL1b_2</t>
  </si>
  <si>
    <t>GL1b_3</t>
  </si>
  <si>
    <t>GL1c_1</t>
  </si>
  <si>
    <t>GL1c_4</t>
  </si>
  <si>
    <t>GL1c_5</t>
  </si>
  <si>
    <t>GL1c_6</t>
  </si>
  <si>
    <t>GL1c_9</t>
  </si>
  <si>
    <t>GL2a_1</t>
  </si>
  <si>
    <t>GL2a_2</t>
  </si>
  <si>
    <t>GL2a_4</t>
  </si>
  <si>
    <t>GL2a_5</t>
  </si>
  <si>
    <t>GL2c_1</t>
  </si>
  <si>
    <t>BR8</t>
  </si>
  <si>
    <t>BR13</t>
  </si>
  <si>
    <t>BR40</t>
  </si>
  <si>
    <t>BR52</t>
  </si>
  <si>
    <t>BR53</t>
  </si>
  <si>
    <t>Basta et al. 2011</t>
  </si>
  <si>
    <t>K 18</t>
  </si>
  <si>
    <t>K 21</t>
  </si>
  <si>
    <t>K 28</t>
  </si>
  <si>
    <t>K 29</t>
  </si>
  <si>
    <t>K  37</t>
  </si>
  <si>
    <t>K 42</t>
  </si>
  <si>
    <t>K 44</t>
  </si>
  <si>
    <t>K 56</t>
  </si>
  <si>
    <t>K 74</t>
  </si>
  <si>
    <t>K 76</t>
  </si>
  <si>
    <t>K 77</t>
  </si>
  <si>
    <t>K 78</t>
  </si>
  <si>
    <t>K 26</t>
  </si>
  <si>
    <t>K 48</t>
  </si>
  <si>
    <t>D 10</t>
  </si>
  <si>
    <t>D 28</t>
  </si>
  <si>
    <t>D 31</t>
  </si>
  <si>
    <t>D 59</t>
  </si>
  <si>
    <t>D 62</t>
  </si>
  <si>
    <t>D 64</t>
  </si>
  <si>
    <t>D 71</t>
  </si>
  <si>
    <t>D 73</t>
  </si>
  <si>
    <t>D 84</t>
  </si>
  <si>
    <t>D 87</t>
  </si>
  <si>
    <t>Stern et al. 2013</t>
  </si>
  <si>
    <t>K3K</t>
  </si>
  <si>
    <t>K3M</t>
  </si>
  <si>
    <t>DA1</t>
  </si>
  <si>
    <t>DA2</t>
  </si>
  <si>
    <t>16A</t>
  </si>
  <si>
    <t>17A</t>
  </si>
  <si>
    <t>17B</t>
  </si>
  <si>
    <t>49A</t>
  </si>
  <si>
    <t>49B</t>
  </si>
  <si>
    <t>49C</t>
  </si>
  <si>
    <t>78A</t>
  </si>
  <si>
    <t>78B</t>
  </si>
  <si>
    <t>112A</t>
  </si>
  <si>
    <t>112B</t>
  </si>
  <si>
    <t>134A</t>
  </si>
  <si>
    <t>134B</t>
  </si>
  <si>
    <t>140A</t>
  </si>
  <si>
    <t>Mf1-45-17</t>
  </si>
  <si>
    <t>Ld1-7-26</t>
  </si>
  <si>
    <t>Ld1-2-19</t>
  </si>
  <si>
    <t>Ld1-2-20</t>
  </si>
  <si>
    <t>Ld1-2-21</t>
  </si>
  <si>
    <t>Ld1-4-11</t>
  </si>
  <si>
    <t>Ld1-4-13</t>
  </si>
  <si>
    <t>Ld1-4-14</t>
  </si>
  <si>
    <t>MfQ-2-30</t>
  </si>
  <si>
    <t>Ld1-7-27</t>
  </si>
  <si>
    <t>Lf1-56-8</t>
  </si>
  <si>
    <t>Baldwin et al. 2012</t>
  </si>
  <si>
    <t>Klein &amp; Beukes 1993</t>
  </si>
  <si>
    <t>Frei et al. 2017</t>
  </si>
  <si>
    <t>Mutun A</t>
  </si>
  <si>
    <t>Mutun B</t>
  </si>
  <si>
    <t>Klein &amp; Ladeira 2004</t>
  </si>
  <si>
    <t>Graf et al. 1994</t>
  </si>
  <si>
    <t>M645J</t>
  </si>
  <si>
    <t>M645J1</t>
  </si>
  <si>
    <t>M645J2</t>
  </si>
  <si>
    <t>M645H</t>
  </si>
  <si>
    <t>COR1</t>
  </si>
  <si>
    <t>COR2</t>
  </si>
  <si>
    <t>COR5</t>
  </si>
  <si>
    <t>COR10A</t>
  </si>
  <si>
    <t>COR10B</t>
  </si>
  <si>
    <t>COR16</t>
  </si>
  <si>
    <t>COR18</t>
  </si>
  <si>
    <t>COR20</t>
  </si>
  <si>
    <t>COR23</t>
  </si>
  <si>
    <t>COR40</t>
  </si>
  <si>
    <t>CR9</t>
  </si>
  <si>
    <t>CRAL9</t>
  </si>
  <si>
    <t>R168.3</t>
  </si>
  <si>
    <t>R190</t>
  </si>
  <si>
    <t>R50</t>
  </si>
  <si>
    <t>R58.2</t>
  </si>
  <si>
    <t>Viehmann et al. 2016</t>
  </si>
  <si>
    <t>UR25_5</t>
  </si>
  <si>
    <t>UR25_6</t>
  </si>
  <si>
    <t>UR25_7</t>
  </si>
  <si>
    <t>UR51_20</t>
  </si>
  <si>
    <t>UR62_5</t>
  </si>
  <si>
    <t>UR62_15</t>
  </si>
  <si>
    <t>UR62_16</t>
  </si>
  <si>
    <t>UR62_17</t>
  </si>
  <si>
    <t>UR62_25</t>
  </si>
  <si>
    <t>UR62_33</t>
  </si>
  <si>
    <t>UR62_34</t>
  </si>
  <si>
    <t>UR62_36</t>
  </si>
  <si>
    <t>UR62_38</t>
  </si>
  <si>
    <t>UR62_6</t>
  </si>
  <si>
    <t>UR62_10</t>
  </si>
  <si>
    <t>UR62_30</t>
  </si>
  <si>
    <t>UR62_10md</t>
  </si>
  <si>
    <t>Frei et al. 2009</t>
  </si>
  <si>
    <t>Arroyo del Soldado, Uruguay</t>
  </si>
  <si>
    <t xml:space="preserve"> CC-1A  </t>
  </si>
  <si>
    <t xml:space="preserve"> CC-1B 1  </t>
  </si>
  <si>
    <t xml:space="preserve"> CC-1B 2  </t>
  </si>
  <si>
    <t xml:space="preserve"> SAL-4A  </t>
  </si>
  <si>
    <t xml:space="preserve"> SAL-4B  </t>
  </si>
  <si>
    <t xml:space="preserve"> SAL-4C  </t>
  </si>
  <si>
    <t xml:space="preserve"> SAL-4D  </t>
  </si>
  <si>
    <t xml:space="preserve"> SAL-4E  </t>
  </si>
  <si>
    <t xml:space="preserve"> SAL-4F  </t>
  </si>
  <si>
    <t xml:space="preserve"> SAL-5A  </t>
  </si>
  <si>
    <t xml:space="preserve"> SAL-5B  </t>
  </si>
  <si>
    <t xml:space="preserve"> SAL-5C  </t>
  </si>
  <si>
    <t xml:space="preserve"> SAL-5D  </t>
  </si>
  <si>
    <t>Age
[Ma]</t>
  </si>
  <si>
    <t>reference</t>
  </si>
  <si>
    <t>Location average</t>
  </si>
  <si>
    <t>with more than 3 data points</t>
  </si>
  <si>
    <r>
      <t>Eu</t>
    </r>
    <r>
      <rPr>
        <b/>
        <vertAlign val="subscript"/>
        <sz val="11"/>
        <color theme="1"/>
        <rFont val="Calibri"/>
        <family val="2"/>
        <scheme val="minor"/>
      </rPr>
      <t>CN</t>
    </r>
    <r>
      <rPr>
        <b/>
        <sz val="11"/>
        <color theme="1"/>
        <rFont val="Calibri"/>
        <family val="2"/>
        <scheme val="minor"/>
      </rPr>
      <t>/Eu*</t>
    </r>
    <r>
      <rPr>
        <b/>
        <vertAlign val="subscript"/>
        <sz val="11"/>
        <color theme="1"/>
        <rFont val="Calibri"/>
        <family val="2"/>
        <scheme val="minor"/>
      </rPr>
      <t>CN</t>
    </r>
  </si>
  <si>
    <t>Nuvuaquituuq, Canada</t>
  </si>
  <si>
    <t>Isua, Greenland</t>
  </si>
  <si>
    <t>Jharkhand–Orissa, India</t>
  </si>
  <si>
    <t>Badamphar, India</t>
  </si>
  <si>
    <t>Pilbara, Australia</t>
  </si>
  <si>
    <t>Barberton, South Africa</t>
  </si>
  <si>
    <t>Yilgarn, Australia</t>
  </si>
  <si>
    <t>Congo Craton, Congo</t>
  </si>
  <si>
    <t>Superior Province, Canada</t>
  </si>
  <si>
    <t>Pongola, South Africa</t>
  </si>
  <si>
    <t>Witwatersrand, South Africa</t>
  </si>
  <si>
    <t>Pietersburg, South Africa</t>
  </si>
  <si>
    <t>Itilliarsuk, Greenland</t>
  </si>
  <si>
    <t>Ukkolanvaara, Finland</t>
  </si>
  <si>
    <t>Danielsson et al. 1992</t>
  </si>
  <si>
    <t>Kushtagi, India</t>
  </si>
  <si>
    <t>Wyoming Craton, USA</t>
  </si>
  <si>
    <t xml:space="preserve"> N-1A-89 </t>
  </si>
  <si>
    <t xml:space="preserve"> BH-RF-3 B1 </t>
  </si>
  <si>
    <t xml:space="preserve"> BH-RF-3 B2 </t>
  </si>
  <si>
    <t xml:space="preserve"> BH-RF-3 B3 </t>
  </si>
  <si>
    <t xml:space="preserve"> P-1D-89 </t>
  </si>
  <si>
    <t xml:space="preserve"> NQ-BIF-1 </t>
  </si>
  <si>
    <t xml:space="preserve"> NQ-BIF-2 B1 </t>
  </si>
  <si>
    <t xml:space="preserve"> NQ-BIF-2 B2</t>
  </si>
  <si>
    <t xml:space="preserve"> NQ-BIF-2 B3</t>
  </si>
  <si>
    <t xml:space="preserve"> NQ-CR-1 B1 </t>
  </si>
  <si>
    <t xml:space="preserve"> NQ-CR-1 B2 </t>
  </si>
  <si>
    <t xml:space="preserve"> NQ-CR-1 B3 </t>
  </si>
  <si>
    <t xml:space="preserve"> NQ-CRT-1 </t>
  </si>
  <si>
    <t>Malene, Greenland</t>
  </si>
  <si>
    <t>Temagami, Canada</t>
  </si>
  <si>
    <t xml:space="preserve">  Mary River Iron Formation, Canada</t>
  </si>
  <si>
    <t xml:space="preserve"> Soudan Iron Formation, USA</t>
  </si>
  <si>
    <t>Witwatersrand</t>
  </si>
  <si>
    <t>Tati, Botswana</t>
  </si>
  <si>
    <t>Carajas, Brazil</t>
  </si>
  <si>
    <t xml:space="preserve"> Manjeri, Simbabwe</t>
  </si>
  <si>
    <t>Kirkenes, Norway</t>
  </si>
  <si>
    <t>Krivoy Rog, Ukraine</t>
  </si>
  <si>
    <t xml:space="preserve"> Norway IF-5</t>
  </si>
  <si>
    <t xml:space="preserve">JD-65-114C11 </t>
  </si>
  <si>
    <t>Chitradurga, India</t>
  </si>
  <si>
    <t>Yishui, China</t>
  </si>
  <si>
    <t>Qingyua, China</t>
  </si>
  <si>
    <t>Nanfen, China</t>
  </si>
  <si>
    <t>Sijiaying, China</t>
  </si>
  <si>
    <t>Gongchangling, China</t>
  </si>
  <si>
    <t>Hamersley, Australia</t>
  </si>
  <si>
    <t>Koegas, South Africa</t>
  </si>
  <si>
    <t>Penge, South Africa</t>
  </si>
  <si>
    <t>Griquatown, South Africa</t>
  </si>
  <si>
    <t>Kuruman, South Africa</t>
  </si>
  <si>
    <t>Caue, Brazil</t>
  </si>
  <si>
    <t>Ongeluk, South Africa</t>
  </si>
  <si>
    <t>Hotazel, South Africa</t>
  </si>
  <si>
    <t>Pääkkö, Finland</t>
  </si>
  <si>
    <t xml:space="preserve">Danielsson et al. 1992 </t>
  </si>
  <si>
    <t xml:space="preserve"> BM-BIF-2 B2 </t>
  </si>
  <si>
    <t xml:space="preserve">W-18-740A </t>
  </si>
  <si>
    <t xml:space="preserve">KU-9-537 </t>
  </si>
  <si>
    <t>Gunflint Iron Formation, USA</t>
  </si>
  <si>
    <t>Pecos, USA</t>
  </si>
  <si>
    <t>Gairloch, Scotland</t>
  </si>
  <si>
    <t>Braemaer, Australia</t>
  </si>
  <si>
    <t>Arabian-Nubian Shield, Egypt</t>
  </si>
  <si>
    <t>Chuos, Namibia</t>
  </si>
  <si>
    <t>Rapitan, Canada</t>
  </si>
  <si>
    <t xml:space="preserve"> Puga Hill, Brazil</t>
  </si>
  <si>
    <t>Urucum, Brazil</t>
  </si>
  <si>
    <t xml:space="preserve">IF-9 BIF </t>
  </si>
  <si>
    <t xml:space="preserve"> RM-4 MIF </t>
  </si>
  <si>
    <t xml:space="preserve"> RM-5 MIF</t>
  </si>
  <si>
    <t xml:space="preserve"> RM-8 BIF </t>
  </si>
  <si>
    <t xml:space="preserve"> RM9 BIF</t>
  </si>
  <si>
    <t xml:space="preserve"> RM-7 (DD475/1) BIF </t>
  </si>
  <si>
    <t xml:space="preserve"> DDH75/1 BIF </t>
  </si>
  <si>
    <t xml:space="preserve"> BIF-1 BIF </t>
  </si>
  <si>
    <t>DDH75/1-466</t>
  </si>
  <si>
    <t xml:space="preserve"> A6-1344 BIF</t>
  </si>
  <si>
    <r>
      <t xml:space="preserve"> </t>
    </r>
    <r>
      <rPr>
        <sz val="11"/>
        <color indexed="8"/>
        <rFont val="Calibri"/>
        <family val="2"/>
        <scheme val="minor"/>
      </rPr>
      <t xml:space="preserve">AB5 SIF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</si>
  <si>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AB-9 BIF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</si>
  <si>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AB-9* BIF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</si>
  <si>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317-8 GIF </t>
    </r>
  </si>
  <si>
    <r>
      <t xml:space="preserve"> </t>
    </r>
    <r>
      <rPr>
        <sz val="11"/>
        <color indexed="8"/>
        <rFont val="Calibri"/>
        <family val="2"/>
        <scheme val="minor"/>
      </rPr>
      <t>317-10 GIF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</si>
  <si>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317-13 SIF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</si>
  <si>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317-22 GIF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</si>
  <si>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317-26 GIF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</si>
  <si>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LA-LS-1 BIF </t>
    </r>
  </si>
  <si>
    <r>
      <t xml:space="preserve"> </t>
    </r>
    <r>
      <rPr>
        <sz val="11"/>
        <color indexed="8"/>
        <rFont val="Calibri"/>
        <family val="2"/>
        <scheme val="minor"/>
      </rPr>
      <t>AB4 BIF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</si>
  <si>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DH3-42 BIF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</si>
  <si>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AB-KF-1 BIF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</si>
  <si>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MM2(A) GIF 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</si>
  <si>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EAR-162.6 MIF </t>
    </r>
  </si>
  <si>
    <t>Arabian-Nubian Shield</t>
  </si>
  <si>
    <t>Pilbara</t>
  </si>
  <si>
    <t>Congo Craton</t>
  </si>
  <si>
    <t>Superior Province</t>
  </si>
  <si>
    <t>Cates &amp; Mojzis 2009</t>
  </si>
  <si>
    <t>Toulkeridis et al. 1998</t>
  </si>
  <si>
    <t>Planavsky et al. 2010</t>
  </si>
  <si>
    <t xml:space="preserve">Planavsky et al. 2010 </t>
  </si>
  <si>
    <t>Lottermoser &amp; Ashley, 2000</t>
  </si>
  <si>
    <t>Lechte &amp; Wallace 2016</t>
  </si>
  <si>
    <t>Ba/Eu</t>
  </si>
  <si>
    <t>1a</t>
  </si>
  <si>
    <t>5 M HNO3</t>
  </si>
  <si>
    <t>Strelley Pool</t>
  </si>
  <si>
    <t>1d</t>
  </si>
  <si>
    <t>1e</t>
  </si>
  <si>
    <t>Mushandike</t>
  </si>
  <si>
    <t>1f</t>
  </si>
  <si>
    <t>Steep Rock</t>
  </si>
  <si>
    <t>2a</t>
  </si>
  <si>
    <t>Tumbiana</t>
  </si>
  <si>
    <t>2c</t>
  </si>
  <si>
    <t>Campbellrand</t>
  </si>
  <si>
    <t>2e</t>
  </si>
  <si>
    <t>Rooinkke</t>
  </si>
  <si>
    <t>ACA-1</t>
  </si>
  <si>
    <t>2% HNO3</t>
  </si>
  <si>
    <t>Moodraai</t>
  </si>
  <si>
    <t>AA-1</t>
  </si>
  <si>
    <t>Shenongjia</t>
  </si>
  <si>
    <t>AB4</t>
  </si>
  <si>
    <t>AB9</t>
  </si>
  <si>
    <t>AB5</t>
  </si>
  <si>
    <t>ACA-10</t>
  </si>
  <si>
    <t>Tieling</t>
  </si>
  <si>
    <t>AB6</t>
  </si>
  <si>
    <t>ACA-2</t>
  </si>
  <si>
    <t>Paranoa</t>
  </si>
  <si>
    <t>AB7</t>
  </si>
  <si>
    <t>ACA-3</t>
  </si>
  <si>
    <t>AB8</t>
  </si>
  <si>
    <t>ACA-4</t>
  </si>
  <si>
    <t>ACA-5</t>
  </si>
  <si>
    <t>ACA-6</t>
  </si>
  <si>
    <t>ACA-7</t>
  </si>
  <si>
    <t>ACA-8</t>
  </si>
  <si>
    <t>ACA-9</t>
  </si>
  <si>
    <t>SP_1</t>
  </si>
  <si>
    <t>1 M NHAc +1 M HAc</t>
  </si>
  <si>
    <t>SP_2a</t>
  </si>
  <si>
    <t>SP_2b</t>
  </si>
  <si>
    <t>SP_3</t>
  </si>
  <si>
    <t>SP_3#</t>
  </si>
  <si>
    <t>1 M HAc</t>
  </si>
  <si>
    <t>Siahi 2018</t>
  </si>
  <si>
    <t>NCD5B</t>
  </si>
  <si>
    <t>HF-HNO3</t>
  </si>
  <si>
    <t>SPC2</t>
  </si>
  <si>
    <t>15 M HNO3</t>
  </si>
  <si>
    <t>PG 6.1a-6S</t>
  </si>
  <si>
    <t>PG 6.1a-8S</t>
  </si>
  <si>
    <t>PG 6.1a-9S</t>
  </si>
  <si>
    <t>PG 6.1a-10S</t>
  </si>
  <si>
    <t>SPC1</t>
  </si>
  <si>
    <t>Toulkeridis 2001</t>
  </si>
  <si>
    <t>FTG 1</t>
  </si>
  <si>
    <t>?</t>
  </si>
  <si>
    <t>PG 6.1b-2S</t>
  </si>
  <si>
    <t>FTG 2</t>
  </si>
  <si>
    <t>PG 6.1b-4S</t>
  </si>
  <si>
    <t>FTG 3</t>
  </si>
  <si>
    <t>6.1a-3#-leach</t>
  </si>
  <si>
    <t>FTG 4</t>
  </si>
  <si>
    <t>6.1a-4#-leach</t>
  </si>
  <si>
    <t>OG 1</t>
  </si>
  <si>
    <t>6.1b-3#-leach</t>
  </si>
  <si>
    <t>6.1a-1</t>
  </si>
  <si>
    <t>6.1b-4#-leach</t>
  </si>
  <si>
    <t>6.1a-1#</t>
  </si>
  <si>
    <t>Rh/81/26b</t>
  </si>
  <si>
    <t>? M HAc</t>
  </si>
  <si>
    <t>6.1a-2</t>
  </si>
  <si>
    <t>Rh/81/26d1</t>
  </si>
  <si>
    <t>6.1a-3</t>
  </si>
  <si>
    <t>Rh/81/26d2</t>
  </si>
  <si>
    <t>6.1a-4</t>
  </si>
  <si>
    <t>Rh/81/26d3</t>
  </si>
  <si>
    <t>6.1b-1</t>
  </si>
  <si>
    <t>Rh/81/26d4</t>
  </si>
  <si>
    <t>6.1b-1#</t>
  </si>
  <si>
    <t>Fralick &amp; Riding 2015</t>
  </si>
  <si>
    <t>SR22B</t>
  </si>
  <si>
    <t>HF, HCl, HClO4</t>
  </si>
  <si>
    <t>6.1b-2</t>
  </si>
  <si>
    <t>SR22A</t>
  </si>
  <si>
    <t>6.1b-3</t>
  </si>
  <si>
    <t>SR18E</t>
  </si>
  <si>
    <t>6.1b-4</t>
  </si>
  <si>
    <t>SR18D</t>
  </si>
  <si>
    <t>NCC10</t>
  </si>
  <si>
    <t>SR18C</t>
  </si>
  <si>
    <t>NCC26</t>
  </si>
  <si>
    <t>SR18B</t>
  </si>
  <si>
    <t>NCC34</t>
  </si>
  <si>
    <t>SR18A</t>
  </si>
  <si>
    <t>NCC29</t>
  </si>
  <si>
    <t>SR16B</t>
  </si>
  <si>
    <t>NCC16B</t>
  </si>
  <si>
    <t>SR16A</t>
  </si>
  <si>
    <t>SR9</t>
  </si>
  <si>
    <t>NCC9A/1</t>
  </si>
  <si>
    <t>SR7</t>
  </si>
  <si>
    <t>SR5B</t>
  </si>
  <si>
    <t>SR5A</t>
  </si>
  <si>
    <t>SR2B</t>
  </si>
  <si>
    <t>PO5-2</t>
  </si>
  <si>
    <t>SR2A</t>
  </si>
  <si>
    <t>PO5-3</t>
  </si>
  <si>
    <t>8--44B</t>
  </si>
  <si>
    <t>PO5-4</t>
  </si>
  <si>
    <t>8--44A</t>
  </si>
  <si>
    <t>P05-5</t>
  </si>
  <si>
    <t>8-43-B</t>
  </si>
  <si>
    <t>PO5-8</t>
  </si>
  <si>
    <t>8-43A</t>
  </si>
  <si>
    <t>PO5-9</t>
  </si>
  <si>
    <t>8--33</t>
  </si>
  <si>
    <t>PG 6.1a-1Y</t>
  </si>
  <si>
    <t>8--31</t>
  </si>
  <si>
    <t>PG 6.1a-2Y</t>
  </si>
  <si>
    <t>8--28</t>
  </si>
  <si>
    <t>PG 6.1a-3Y</t>
  </si>
  <si>
    <t>8--26</t>
  </si>
  <si>
    <t>PG 6.1a-4Y</t>
  </si>
  <si>
    <t>8-24B</t>
  </si>
  <si>
    <t>PG 6.1b-1Y</t>
  </si>
  <si>
    <t>8-24A</t>
  </si>
  <si>
    <t>PG 6.1b-2Y</t>
  </si>
  <si>
    <t>8--21</t>
  </si>
  <si>
    <t>PG 6.1b-3Y</t>
  </si>
  <si>
    <t>TS_1a</t>
  </si>
  <si>
    <t>PG 6.1b-4Y</t>
  </si>
  <si>
    <t>TS_1b</t>
  </si>
  <si>
    <t>PG 6.1a-2S</t>
  </si>
  <si>
    <t>TS_1c-a</t>
  </si>
  <si>
    <t>PG 6.1a-3S</t>
  </si>
  <si>
    <t>TS_1c-b</t>
  </si>
  <si>
    <t>PG 6.1a-4S</t>
  </si>
  <si>
    <t>TS4a</t>
  </si>
  <si>
    <t>PG 6.1a-5S</t>
  </si>
  <si>
    <t>TS4b</t>
  </si>
  <si>
    <t>TS5a</t>
  </si>
  <si>
    <t>PG 6.1a-7S</t>
  </si>
  <si>
    <t>TS5b</t>
  </si>
  <si>
    <t>TS5c</t>
  </si>
  <si>
    <t>TS5d</t>
  </si>
  <si>
    <t>TS5e</t>
  </si>
  <si>
    <t>PG 6.1b-1S</t>
  </si>
  <si>
    <t>TS5f</t>
  </si>
  <si>
    <t>TS6a</t>
  </si>
  <si>
    <t>PG 6.1b-3S</t>
  </si>
  <si>
    <t>TS6b</t>
  </si>
  <si>
    <t>TS7a</t>
  </si>
  <si>
    <t>PG 6.1b-5S</t>
  </si>
  <si>
    <t>TS7b</t>
  </si>
  <si>
    <t>2 M HNO3</t>
  </si>
  <si>
    <t>1b</t>
  </si>
  <si>
    <t>2b</t>
  </si>
  <si>
    <t>core 2/5</t>
  </si>
  <si>
    <t>3a</t>
  </si>
  <si>
    <t>core 2/7</t>
  </si>
  <si>
    <t>3b</t>
  </si>
  <si>
    <t>core 2/9</t>
  </si>
  <si>
    <t>3c</t>
  </si>
  <si>
    <t>core 2/11</t>
  </si>
  <si>
    <t>3d</t>
  </si>
  <si>
    <t>core 2/13</t>
  </si>
  <si>
    <t>5a</t>
  </si>
  <si>
    <t>core 2/15</t>
  </si>
  <si>
    <t>5b</t>
  </si>
  <si>
    <t>core 2/17</t>
  </si>
  <si>
    <t>6a</t>
  </si>
  <si>
    <t>core 2/19</t>
  </si>
  <si>
    <t>6b</t>
  </si>
  <si>
    <t>core 2/21</t>
  </si>
  <si>
    <t>SA-ST1-17_F</t>
  </si>
  <si>
    <t>HCL-HNO3-HF</t>
  </si>
  <si>
    <t>core 2/23</t>
  </si>
  <si>
    <t>SA-ST1-18c_F</t>
  </si>
  <si>
    <t>Rh/81/26a</t>
  </si>
  <si>
    <t>SA-ST1-30_F</t>
  </si>
  <si>
    <t>SA-ST1-40_F</t>
  </si>
  <si>
    <t>SA-ST1-18a_K</t>
  </si>
  <si>
    <t>SA-ST1-18b_K</t>
  </si>
  <si>
    <t>SA-ST1-18c_K</t>
  </si>
  <si>
    <t>SA-ST1-30_K</t>
  </si>
  <si>
    <t>SA-ST1-40_K</t>
  </si>
  <si>
    <t>SA-ST1-1_K</t>
  </si>
  <si>
    <t>SA-ST1-10a_F</t>
  </si>
  <si>
    <t>SA-ST1-10c_F</t>
  </si>
  <si>
    <t>SA-ST1-16_F</t>
  </si>
  <si>
    <t>SA-ST1-5b_F</t>
  </si>
  <si>
    <t>SA-ST1-20a_F</t>
  </si>
  <si>
    <t>SA-ST1-20b_F</t>
  </si>
  <si>
    <t>SA-ST1-5a_K</t>
  </si>
  <si>
    <t>SA-ST1-5b_K</t>
  </si>
  <si>
    <t>SA-ST1-10a_K</t>
  </si>
  <si>
    <t>SA-ST1-10b_K</t>
  </si>
  <si>
    <t>SA-ST1-10c_K</t>
  </si>
  <si>
    <t>SA-ST1-20a_K</t>
  </si>
  <si>
    <t>SA-ST1-20b_K</t>
  </si>
  <si>
    <t>SA-ST1-20c_K</t>
  </si>
  <si>
    <t>Moodrai 1</t>
  </si>
  <si>
    <t>Moodrai 2</t>
  </si>
  <si>
    <t>Moodrai 3</t>
  </si>
  <si>
    <t>Moodrai 4</t>
  </si>
  <si>
    <t>Moodrai 5</t>
  </si>
  <si>
    <t>Moodrai 6</t>
  </si>
  <si>
    <t>Moodrai 8</t>
  </si>
  <si>
    <t>Moodrai 9</t>
  </si>
  <si>
    <t>Moodrai 10</t>
  </si>
  <si>
    <t>TG-2(23A)_1</t>
  </si>
  <si>
    <t>8 M HNO3</t>
  </si>
  <si>
    <t>8--20</t>
  </si>
  <si>
    <t>TG-2(23A)_2</t>
  </si>
  <si>
    <t>TS-HR</t>
  </si>
  <si>
    <t>TG-2(23A)_3</t>
  </si>
  <si>
    <t>TG-2(23A)_4</t>
  </si>
  <si>
    <t>TG-2(23A)_5</t>
  </si>
  <si>
    <t>TG-2(23A)_6</t>
  </si>
  <si>
    <t>TG-2(23A)_7</t>
  </si>
  <si>
    <t>MVK02-1233</t>
  </si>
  <si>
    <t>TG-2(23A)_8</t>
  </si>
  <si>
    <t>TG-2(23A)_9</t>
  </si>
  <si>
    <t>169-234</t>
  </si>
  <si>
    <t>TG-2(23A)_10</t>
  </si>
  <si>
    <t>169-235</t>
  </si>
  <si>
    <t>TG-2(23A)_11</t>
  </si>
  <si>
    <t>Giant tumbiana</t>
  </si>
  <si>
    <t>TG-2(23A)_12</t>
  </si>
  <si>
    <t>KSS--6-1</t>
  </si>
  <si>
    <t>KSS--6-2</t>
  </si>
  <si>
    <t>KSS--6-3</t>
  </si>
  <si>
    <t>TS1a</t>
  </si>
  <si>
    <t>TZ-2-1</t>
  </si>
  <si>
    <t>TS1b</t>
  </si>
  <si>
    <t>TZ-2-2</t>
  </si>
  <si>
    <t>TS1c-a</t>
  </si>
  <si>
    <t>TZ-1-3</t>
  </si>
  <si>
    <t>TS1c-a#</t>
  </si>
  <si>
    <t>TZ-1-2</t>
  </si>
  <si>
    <t>TS1c-b</t>
  </si>
  <si>
    <t>TZ-1-1</t>
  </si>
  <si>
    <t>TLG-2-1</t>
  </si>
  <si>
    <t>TLG-2-2</t>
  </si>
  <si>
    <t>TLG-2-3</t>
  </si>
  <si>
    <t>TLG-3-1</t>
  </si>
  <si>
    <t>TLG-3-3</t>
  </si>
  <si>
    <t>TLG 1.1</t>
  </si>
  <si>
    <t>TLG 1.2</t>
  </si>
  <si>
    <t>TLG 1.3</t>
  </si>
  <si>
    <t>TLG 2 HR</t>
  </si>
  <si>
    <t>TLG 2.1</t>
  </si>
  <si>
    <t>TLG 2.2</t>
  </si>
  <si>
    <t>TLG 2.3</t>
  </si>
  <si>
    <t>TLG 2.4</t>
  </si>
  <si>
    <t>TLG 3 HR</t>
  </si>
  <si>
    <t>TLG 3.1</t>
  </si>
  <si>
    <t>TLG 3.2</t>
  </si>
  <si>
    <t>TLG 3.3</t>
  </si>
  <si>
    <t>TLG 3.4</t>
  </si>
  <si>
    <t>TLG 3.5</t>
  </si>
  <si>
    <t>TLG 3.6</t>
  </si>
  <si>
    <t>4a</t>
  </si>
  <si>
    <t>Viehmann et al. 2019</t>
  </si>
  <si>
    <t>BR_FF_20a</t>
  </si>
  <si>
    <t>4b</t>
  </si>
  <si>
    <t>BR_FF_20b</t>
  </si>
  <si>
    <t>4c</t>
  </si>
  <si>
    <t>BR_FF_20c</t>
  </si>
  <si>
    <t>BR_FF_30a</t>
  </si>
  <si>
    <t>BR_FF_30b</t>
  </si>
  <si>
    <t>1704TM-1</t>
  </si>
  <si>
    <t>BR_FF_30cI</t>
  </si>
  <si>
    <t>1704TM-2</t>
  </si>
  <si>
    <t>BR_FF_30cII</t>
  </si>
  <si>
    <t>1704TM-3</t>
  </si>
  <si>
    <t>BR_FF_STR40aI</t>
  </si>
  <si>
    <t>2601IG-1</t>
  </si>
  <si>
    <t>BR_FF_STR40aII</t>
  </si>
  <si>
    <t>2601IG-2</t>
  </si>
  <si>
    <t>BR_FF_STR40b</t>
  </si>
  <si>
    <t>2601IG-3</t>
  </si>
  <si>
    <t>BR_FF_STR40c</t>
  </si>
  <si>
    <t>2602IG-1</t>
  </si>
  <si>
    <t>BR_FF_STR40d</t>
  </si>
  <si>
    <t>2602IG-2</t>
  </si>
  <si>
    <t>BR_FF_STR50a</t>
  </si>
  <si>
    <t>2602IG-3</t>
  </si>
  <si>
    <t>BR_FF_STR50b</t>
  </si>
  <si>
    <t>2202RC-1</t>
  </si>
  <si>
    <t>BR_FF_STR50c</t>
  </si>
  <si>
    <t>2202RC-2</t>
  </si>
  <si>
    <t>BR_FF_STR50d</t>
  </si>
  <si>
    <t>2202RC-3</t>
  </si>
  <si>
    <t>BR_FF_STR50e</t>
  </si>
  <si>
    <t>2309KN-1</t>
  </si>
  <si>
    <t>FF_20b</t>
  </si>
  <si>
    <t>2309KN-2</t>
  </si>
  <si>
    <t>FF_30b</t>
  </si>
  <si>
    <t>2309KN-3</t>
  </si>
  <si>
    <t>FF_40b</t>
  </si>
  <si>
    <t>2306HH-1</t>
  </si>
  <si>
    <t>FF_40c</t>
  </si>
  <si>
    <t>2306HH-2</t>
  </si>
  <si>
    <t>FF_40d</t>
  </si>
  <si>
    <t>2306HH-3</t>
  </si>
  <si>
    <t>FF_50b</t>
  </si>
  <si>
    <t>2814PG-1</t>
  </si>
  <si>
    <t>BR FF 20a</t>
  </si>
  <si>
    <t>2814PG-2</t>
  </si>
  <si>
    <t>BR FF 20b</t>
  </si>
  <si>
    <t>2814PG-3</t>
  </si>
  <si>
    <t>BR FF 20c</t>
  </si>
  <si>
    <t>BR FF 30a</t>
  </si>
  <si>
    <t>BR FF 30b</t>
  </si>
  <si>
    <t>BR FF 40b</t>
  </si>
  <si>
    <t>BR FF 40c</t>
  </si>
  <si>
    <t>BR FF 50a</t>
  </si>
  <si>
    <t>SA-ST2-1a</t>
  </si>
  <si>
    <t>BR FF 50b</t>
  </si>
  <si>
    <t>SA-ST2-1b</t>
  </si>
  <si>
    <t>BR FF 50c</t>
  </si>
  <si>
    <t>SA-ST2-3a</t>
  </si>
  <si>
    <t>BR FF 50d</t>
  </si>
  <si>
    <t>SA-ST2-3b</t>
  </si>
  <si>
    <t>BR FF 50e</t>
  </si>
  <si>
    <t>SA-ST2-3c</t>
  </si>
  <si>
    <t>DG-17</t>
  </si>
  <si>
    <t>SA-ST2-2</t>
  </si>
  <si>
    <t>Franchi 2018</t>
  </si>
  <si>
    <t>FK_08A</t>
  </si>
  <si>
    <t>5% HAc</t>
  </si>
  <si>
    <t>FK_08C</t>
  </si>
  <si>
    <t>FK_08D</t>
  </si>
  <si>
    <t>FK_08E</t>
  </si>
  <si>
    <t>FK_08F</t>
  </si>
  <si>
    <t>FK_17</t>
  </si>
  <si>
    <t>FK_30</t>
  </si>
  <si>
    <t>Moodrai 7</t>
  </si>
  <si>
    <t>HTG-1</t>
  </si>
  <si>
    <t>HTG-2</t>
  </si>
  <si>
    <t>HTG-3</t>
  </si>
  <si>
    <t>HTG-4</t>
  </si>
  <si>
    <t>HTG-5</t>
  </si>
  <si>
    <t>HTG 1.1</t>
  </si>
  <si>
    <t>HTG 1.2</t>
  </si>
  <si>
    <t>HTG 1.3</t>
  </si>
  <si>
    <t>HTG 1.4</t>
  </si>
  <si>
    <t>HTG 1.5</t>
  </si>
  <si>
    <t>ZF 1a_3</t>
  </si>
  <si>
    <t>ZF 1a_2</t>
  </si>
  <si>
    <t>ZF 1a_1</t>
  </si>
  <si>
    <t>TCH-1</t>
  </si>
  <si>
    <t>TCH-2</t>
  </si>
  <si>
    <t>TCH-3</t>
  </si>
  <si>
    <t>SZH-1C-1</t>
  </si>
  <si>
    <t>SZH-1C-2</t>
  </si>
  <si>
    <t>BR_SG_10c</t>
  </si>
  <si>
    <t>FB74g1</t>
  </si>
  <si>
    <t>BR_SG_10d</t>
  </si>
  <si>
    <t>A.2-75</t>
  </si>
  <si>
    <t>Sch</t>
  </si>
  <si>
    <t>MkM3</t>
  </si>
  <si>
    <t>MkM4</t>
  </si>
  <si>
    <t>Kaf</t>
  </si>
  <si>
    <t>SL1-222_1d</t>
  </si>
  <si>
    <t>Laser</t>
  </si>
  <si>
    <t>SL1-222_2d</t>
  </si>
  <si>
    <t>SL1-222_3d</t>
  </si>
  <si>
    <t>SL1-222_4d</t>
  </si>
  <si>
    <t>SL1-222_5d</t>
  </si>
  <si>
    <t>SL1-320_2d</t>
  </si>
  <si>
    <t>SL4-0_4m</t>
  </si>
  <si>
    <t>SL4-0_5m</t>
  </si>
  <si>
    <t>SL4-8_1d</t>
  </si>
  <si>
    <t>SG_10a</t>
  </si>
  <si>
    <t>SL4-8_2d</t>
  </si>
  <si>
    <t>SG_10c</t>
  </si>
  <si>
    <t>SL4-8_3d</t>
  </si>
  <si>
    <t>SL4-8_4d</t>
  </si>
  <si>
    <t>SL4-31_1c</t>
  </si>
  <si>
    <t>SL4-31_2c</t>
  </si>
  <si>
    <t>SL4-31_3c</t>
  </si>
  <si>
    <t>SL4-31_4c</t>
  </si>
  <si>
    <t>SL4-31_5c</t>
  </si>
  <si>
    <t>SL4-40_1d</t>
  </si>
  <si>
    <t>SL4-40_2d</t>
  </si>
  <si>
    <t>SL4-40_3d</t>
  </si>
  <si>
    <t>SL4-40_4d</t>
  </si>
  <si>
    <t>SL4-40_5d</t>
  </si>
  <si>
    <t>SL4-56_1d</t>
  </si>
  <si>
    <t>SL4-56_2d</t>
  </si>
  <si>
    <t>SL4-56_3d</t>
  </si>
  <si>
    <t>SL4-56_4d</t>
  </si>
  <si>
    <t>SL4-72_1d</t>
  </si>
  <si>
    <t>SL4-72_2d</t>
  </si>
  <si>
    <t>SL4-72_3d</t>
  </si>
  <si>
    <t>JSZ6.4-1</t>
  </si>
  <si>
    <t>SL6-589_3m</t>
  </si>
  <si>
    <t>JSZ6.4-2</t>
  </si>
  <si>
    <t>SL6-589_4m</t>
  </si>
  <si>
    <t>JSZ6.4-3</t>
  </si>
  <si>
    <t>SL6-589A_1m</t>
  </si>
  <si>
    <t>JSZ6.4-4</t>
  </si>
  <si>
    <t>SL6-589A_2m</t>
  </si>
  <si>
    <t>JSZ6.4-5</t>
  </si>
  <si>
    <t>SL6-610_1d</t>
  </si>
  <si>
    <t>JSZ 6.4-1</t>
  </si>
  <si>
    <t>SL6-611_1d</t>
  </si>
  <si>
    <t>JSZ 6.4-2</t>
  </si>
  <si>
    <t>SL6-611_4d</t>
  </si>
  <si>
    <t>JSZ 6.4-3</t>
  </si>
  <si>
    <t>SL6-611_5d</t>
  </si>
  <si>
    <t>JSZ 6.4-4</t>
  </si>
  <si>
    <t>SL6-620_1c</t>
  </si>
  <si>
    <t>JSZ 6.4-5</t>
  </si>
  <si>
    <t>SL6-620_2c</t>
  </si>
  <si>
    <t>JSZ 6.4-6</t>
  </si>
  <si>
    <t>SL6-620_3c</t>
  </si>
  <si>
    <t>JSZ 6.4-7</t>
  </si>
  <si>
    <t>SL6-620_4c</t>
  </si>
  <si>
    <t>JSZ 6.4-8</t>
  </si>
  <si>
    <t>SL15-199_1c</t>
  </si>
  <si>
    <t>JSZ 6.4-9</t>
  </si>
  <si>
    <t>SL15-199_4c</t>
  </si>
  <si>
    <t>JSZ 6.4-10</t>
  </si>
  <si>
    <t>SL15-199_5c</t>
  </si>
  <si>
    <t>JSZ 6.4 HR</t>
  </si>
  <si>
    <t>SL15-424_4c</t>
  </si>
  <si>
    <t>RP1-1</t>
  </si>
  <si>
    <t>SL15-424_5m</t>
  </si>
  <si>
    <t>RP1-2</t>
  </si>
  <si>
    <t>SL15-424_5m_1</t>
  </si>
  <si>
    <t>RP1-4</t>
  </si>
  <si>
    <t>SL1-56</t>
  </si>
  <si>
    <t>0.35 M HCl</t>
  </si>
  <si>
    <t>RP1-5</t>
  </si>
  <si>
    <t>SL1-68</t>
  </si>
  <si>
    <t>RP1-6</t>
  </si>
  <si>
    <t>SL1-90</t>
  </si>
  <si>
    <t>SL1-202</t>
  </si>
  <si>
    <t>DG-18</t>
  </si>
  <si>
    <t>DG-19</t>
  </si>
  <si>
    <t>DG-20</t>
  </si>
  <si>
    <t>DG-20#</t>
  </si>
  <si>
    <t>Coffey et al. 2013</t>
  </si>
  <si>
    <t>JM_A2_A1</t>
  </si>
  <si>
    <t>JM_A2_C1</t>
  </si>
  <si>
    <t>JM_A2_F1</t>
  </si>
  <si>
    <t>JM_B1_A1</t>
  </si>
  <si>
    <t>JM_B1_C1</t>
  </si>
  <si>
    <t>JM_B1_D1</t>
  </si>
  <si>
    <t>JM_B1_G1</t>
  </si>
  <si>
    <t>JM_D2_A1</t>
  </si>
  <si>
    <t>JM_D2_C1</t>
  </si>
  <si>
    <t>JM_D2_D1</t>
  </si>
  <si>
    <t>JM_D2_E1</t>
  </si>
  <si>
    <t>JM_D5_A1</t>
  </si>
  <si>
    <t>JM_D5_B1</t>
  </si>
  <si>
    <t>JM_D5_D1</t>
  </si>
  <si>
    <t>JM_D5_E1</t>
  </si>
  <si>
    <t>JM_D5_H1</t>
  </si>
  <si>
    <t>JM_E2_A1</t>
  </si>
  <si>
    <t>JM_E2_C1</t>
  </si>
  <si>
    <t>JM_E2_E1</t>
  </si>
  <si>
    <t>JM_E2_F1</t>
  </si>
  <si>
    <t>JM_E2_I1</t>
  </si>
  <si>
    <t>JM_E4_D1</t>
  </si>
  <si>
    <t>JM_E4_F1</t>
  </si>
  <si>
    <t>JM_E4_I1</t>
  </si>
  <si>
    <t>JM_C1_A1</t>
  </si>
  <si>
    <t>JM_C1_C1</t>
  </si>
  <si>
    <t>JM_C2_A1</t>
  </si>
  <si>
    <t>JM_C2_C1</t>
  </si>
  <si>
    <t>JM_C2_K1</t>
  </si>
  <si>
    <t>JM_B2_A1</t>
  </si>
  <si>
    <t>JM_B2_D1</t>
  </si>
  <si>
    <t>JM_D1_A1</t>
  </si>
  <si>
    <t>JM_D1_C1</t>
  </si>
  <si>
    <t>JM_D1_D1</t>
  </si>
  <si>
    <t>JM_D1_F1</t>
  </si>
  <si>
    <t>JM_D2_H1</t>
  </si>
  <si>
    <t>JM_D2_I1</t>
  </si>
  <si>
    <t>JM_D2_J1</t>
  </si>
  <si>
    <t>JM_D6_A1</t>
  </si>
  <si>
    <t>JM_D6_B1</t>
  </si>
  <si>
    <t>JM_D6_D1</t>
  </si>
  <si>
    <t>JM_E4_A1</t>
  </si>
  <si>
    <t>JM_E4_C1</t>
  </si>
  <si>
    <t>JM_E4_J1</t>
  </si>
  <si>
    <t>JM_E4_L1</t>
  </si>
  <si>
    <t>JM_E6_A1</t>
  </si>
  <si>
    <t xml:space="preserve">JM_E6_D1 </t>
  </si>
  <si>
    <t>JM_E6_F1</t>
  </si>
  <si>
    <t>JM_E6_G1</t>
  </si>
  <si>
    <t xml:space="preserve">T F_1 </t>
  </si>
  <si>
    <t>B E_1</t>
  </si>
  <si>
    <t xml:space="preserve">M D_1 </t>
  </si>
  <si>
    <t xml:space="preserve">TB_1 </t>
  </si>
  <si>
    <t xml:space="preserve">T H_1 </t>
  </si>
  <si>
    <t xml:space="preserve">B H_1 </t>
  </si>
  <si>
    <t xml:space="preserve">B B_1  </t>
  </si>
  <si>
    <t xml:space="preserve">M B_1 </t>
  </si>
  <si>
    <t xml:space="preserve">M F_1 </t>
  </si>
  <si>
    <t>digestion</t>
  </si>
  <si>
    <r>
      <t>Eu</t>
    </r>
    <r>
      <rPr>
        <b/>
        <vertAlign val="subscript"/>
        <sz val="11"/>
        <rFont val="Calibri"/>
        <family val="2"/>
        <scheme val="minor"/>
      </rPr>
      <t>CN</t>
    </r>
    <r>
      <rPr>
        <b/>
        <sz val="11"/>
        <rFont val="Calibri"/>
        <family val="2"/>
        <scheme val="minor"/>
      </rPr>
      <t>/Eu*</t>
    </r>
    <r>
      <rPr>
        <b/>
        <vertAlign val="subscript"/>
        <sz val="11"/>
        <rFont val="Calibri"/>
        <family val="2"/>
        <scheme val="minor"/>
      </rPr>
      <t>CN</t>
    </r>
  </si>
  <si>
    <t>Strelley Pool Fm, Australia</t>
  </si>
  <si>
    <t>Fig Tree Group, Barberton</t>
  </si>
  <si>
    <t>Onvervacht Group, Barberton</t>
  </si>
  <si>
    <t>Pongola Supergroup, South Africa</t>
  </si>
  <si>
    <t>Mushandike Fm, Zimbabwe</t>
  </si>
  <si>
    <t>Steep Rock Group, Canada</t>
  </si>
  <si>
    <t>Fortescue Group, Australia</t>
  </si>
  <si>
    <t>Campbellrand Subgroup, South Africa</t>
  </si>
  <si>
    <t>Rooinekke Fm, South Africa</t>
  </si>
  <si>
    <t>Moodrai Fm, South Africa</t>
  </si>
  <si>
    <t>Ramonnedi Fm, South Africa</t>
  </si>
  <si>
    <t>Hutuo Group, China</t>
  </si>
  <si>
    <t>Gunflint, USA</t>
  </si>
  <si>
    <t>Pethei Group, Canada</t>
  </si>
  <si>
    <t>Bellefroid et al. 2018</t>
  </si>
  <si>
    <t>Petrash et al. 2016</t>
  </si>
  <si>
    <t>Shennongjia Group, China</t>
  </si>
  <si>
    <t>Tieling Fm, China</t>
  </si>
  <si>
    <t>Jinshanzhai Fm. China</t>
  </si>
  <si>
    <t>Bitter Springs Group, Australia</t>
  </si>
  <si>
    <t>Bambui Group, Brazil</t>
  </si>
  <si>
    <t>Dengying Fm, China</t>
  </si>
  <si>
    <t>Viehmann et al. 2020</t>
  </si>
  <si>
    <t>Allwood et al. 2010</t>
  </si>
  <si>
    <t>Van Kranendonk et al. 2003</t>
  </si>
  <si>
    <t>Siahi et al. 2018</t>
  </si>
  <si>
    <t>Bolhar et al. 2015</t>
  </si>
  <si>
    <t>Kamber et al. 2004</t>
  </si>
  <si>
    <t>Bolhar &amp; Kranendonk 2007</t>
  </si>
  <si>
    <t>Kamber &amp; Webb 2001</t>
  </si>
  <si>
    <t>Schier et al. 2018</t>
  </si>
  <si>
    <t>Tsikos et al. 2001</t>
  </si>
  <si>
    <t>Bau et al. 1999</t>
  </si>
  <si>
    <t>Paranoá Group, Brazil</t>
  </si>
  <si>
    <t>Crockeon et al., 2011</t>
  </si>
  <si>
    <t>Caxito et al. 2021</t>
  </si>
  <si>
    <t>-</t>
  </si>
  <si>
    <t xml:space="preserve"> </t>
  </si>
  <si>
    <t>Westacre Formation, Zimbabwe</t>
  </si>
  <si>
    <t>Hofmann et al. 2023</t>
  </si>
  <si>
    <t>Z04-17A</t>
  </si>
  <si>
    <t>Z04-17B</t>
  </si>
  <si>
    <t>Z04-17C</t>
  </si>
  <si>
    <t>Z04-17D</t>
  </si>
  <si>
    <t>Z04-17E</t>
  </si>
  <si>
    <t>Z04-17F</t>
  </si>
  <si>
    <t>0.8 N HNO3</t>
  </si>
  <si>
    <t>Note that samples listet here with Ba/Eu ratios &gt; 3000 listed here show no correlation with Eu/Eu* (cf. Viehmann et al., 2020)</t>
  </si>
  <si>
    <t>All stromatolite Eu data (unfiltered)</t>
  </si>
  <si>
    <r>
      <t>Stromatolites with seawater-like REY</t>
    </r>
    <r>
      <rPr>
        <b/>
        <vertAlign val="subscript"/>
        <sz val="11"/>
        <rFont val="Calibri"/>
        <family val="2"/>
        <scheme val="minor"/>
      </rPr>
      <t>SN</t>
    </r>
    <r>
      <rPr>
        <b/>
        <sz val="11"/>
        <rFont val="Calibri"/>
        <family val="2"/>
        <scheme val="minor"/>
      </rPr>
      <t xml:space="preserve"> patterns &amp; without Ba interference</t>
    </r>
  </si>
  <si>
    <t>&lt; 11</t>
  </si>
  <si>
    <t>&lt; 22</t>
  </si>
  <si>
    <t>&lt; 26</t>
  </si>
  <si>
    <t>&lt; 36</t>
  </si>
  <si>
    <t>&lt; 10</t>
  </si>
  <si>
    <t>&lt; 27</t>
  </si>
  <si>
    <t>&lt; 38</t>
  </si>
  <si>
    <t>&lt; 106</t>
  </si>
  <si>
    <t>&lt; 30</t>
  </si>
  <si>
    <t>Aoki et al. 2018</t>
  </si>
  <si>
    <t>18MA-6A</t>
  </si>
  <si>
    <t>Ghosh &amp; Baidya 2017</t>
  </si>
  <si>
    <t>Ba &lt; dl</t>
  </si>
  <si>
    <t>&lt; 25.5</t>
  </si>
  <si>
    <t>&lt; 1389</t>
  </si>
  <si>
    <t>&lt; 833</t>
  </si>
  <si>
    <t>&lt; 962</t>
  </si>
  <si>
    <t>&lt; 1176</t>
  </si>
  <si>
    <t>&lt;357</t>
  </si>
  <si>
    <t>&lt; 270</t>
  </si>
  <si>
    <t>&lt; 104</t>
  </si>
  <si>
    <t>&lt; 247</t>
  </si>
  <si>
    <t>&lt; 1000</t>
  </si>
  <si>
    <t>&lt; 435</t>
  </si>
  <si>
    <t>&lt; 377</t>
  </si>
  <si>
    <t>&lt; 392</t>
  </si>
  <si>
    <t xml:space="preserve">&lt; 500 </t>
  </si>
  <si>
    <t>&lt; 300</t>
  </si>
  <si>
    <t>&lt; 328</t>
  </si>
  <si>
    <t>&lt; 476</t>
  </si>
  <si>
    <t>&lt; 317</t>
  </si>
  <si>
    <t>&lt; 282</t>
  </si>
  <si>
    <t>&lt;476</t>
  </si>
  <si>
    <t>&lt; 351</t>
  </si>
  <si>
    <t>&lt; 429</t>
  </si>
  <si>
    <t>&lt; 250</t>
  </si>
  <si>
    <t>&lt; 167</t>
  </si>
  <si>
    <t>&lt; 125</t>
  </si>
  <si>
    <t>&lt; 4</t>
  </si>
  <si>
    <t xml:space="preserve">Shanxi, China </t>
  </si>
  <si>
    <t>&lt;162</t>
  </si>
  <si>
    <t>Gg2021-53-G</t>
  </si>
  <si>
    <t>Gg2021-54-A</t>
  </si>
  <si>
    <t>Gg2021-54-B</t>
  </si>
  <si>
    <t>Fogret et al., 2024</t>
  </si>
  <si>
    <t>Taoudeni Basin, Mauretania</t>
  </si>
  <si>
    <t>Gg2021-358-A</t>
  </si>
  <si>
    <t>Gg2021-358-B</t>
  </si>
  <si>
    <t>Gg2021-379-A</t>
  </si>
  <si>
    <t>Gg2021-379-B</t>
  </si>
  <si>
    <t>Gg2021-379-C</t>
  </si>
  <si>
    <t>Gg2004-34854-/</t>
  </si>
  <si>
    <t>Gg2021-72-/</t>
  </si>
  <si>
    <t>Gg2021-72-B</t>
  </si>
  <si>
    <t>Gg2021-115-F</t>
  </si>
  <si>
    <t>Gg2021-115-G</t>
  </si>
  <si>
    <t>Biwabik Fm, Canada</t>
  </si>
  <si>
    <t>Gunflint Fm, Canada</t>
  </si>
  <si>
    <t>Gg2021-119-B</t>
  </si>
  <si>
    <t>Gg2021-193-/</t>
  </si>
  <si>
    <t>Taoudenni</t>
  </si>
  <si>
    <t>Taoudeni Basin, Mauretania &amp; Congo</t>
  </si>
  <si>
    <t>Gg2021-164-A</t>
  </si>
  <si>
    <t>Gg2021-164-B</t>
  </si>
  <si>
    <t>Nash Fork Fm, USA</t>
  </si>
  <si>
    <t>Gg2021-3-A</t>
  </si>
  <si>
    <t>Gg2021-3-E</t>
  </si>
  <si>
    <t>Gg2021-96-/</t>
  </si>
  <si>
    <t>Red Lake Greenstone Belt, Canada</t>
  </si>
  <si>
    <t>Gg2021-97-/</t>
  </si>
  <si>
    <t>Ouarzazate basin, Marocco</t>
  </si>
  <si>
    <t>Gg2021-63-/</t>
  </si>
  <si>
    <t>Mount Dunfee, USA</t>
  </si>
  <si>
    <t>Gg2021-130-B</t>
  </si>
  <si>
    <t>Gg2021-130-C</t>
  </si>
  <si>
    <t>Gg2021-130-D</t>
  </si>
  <si>
    <t>Taoudeni Basin; Mauretania &amp; Congo</t>
  </si>
  <si>
    <t>Gg2021-53-A</t>
  </si>
  <si>
    <t>Gg2021-53-B</t>
  </si>
  <si>
    <t>Gg2021-53-E</t>
  </si>
  <si>
    <t>Gg2021-53-F</t>
  </si>
  <si>
    <t>Gg2021-53-H</t>
  </si>
  <si>
    <t>Gg2021-55-/</t>
  </si>
  <si>
    <t>Gg2021-73-A</t>
  </si>
  <si>
    <t>Gg2021-73-E</t>
  </si>
  <si>
    <t>Gg2021-76-A</t>
  </si>
  <si>
    <t>Gg2021-76-E</t>
  </si>
  <si>
    <t>Gg2021-77-A</t>
  </si>
  <si>
    <t>Gg2021-78-E</t>
  </si>
  <si>
    <t>Gg2021-81-E</t>
  </si>
  <si>
    <t>Gg2021-83-A</t>
  </si>
  <si>
    <t>Gg2021-83-E</t>
  </si>
  <si>
    <t>Gg2021-91-/</t>
  </si>
  <si>
    <t>Gg2021-92-/</t>
  </si>
  <si>
    <t>Gg2021-93-/</t>
  </si>
  <si>
    <t>Death Valley, USA</t>
  </si>
  <si>
    <t>Gg2021-41-/</t>
  </si>
  <si>
    <t>Gg2021-357-A</t>
  </si>
  <si>
    <t>Gg2021-357-B</t>
  </si>
  <si>
    <t>Gg2021-359-/</t>
  </si>
  <si>
    <t>Gg2021-360-/</t>
  </si>
  <si>
    <t>Gg2021-362-/</t>
  </si>
  <si>
    <t>Gg2021-363-/</t>
  </si>
  <si>
    <t>Gg2021-365-/</t>
  </si>
  <si>
    <t>Gg2021-366-/</t>
  </si>
  <si>
    <t>Gg2021-367-/</t>
  </si>
  <si>
    <t>Gg2021-368-/</t>
  </si>
  <si>
    <t>Doushantuo Fm, China</t>
  </si>
  <si>
    <t>Gg2021-208-A</t>
  </si>
  <si>
    <t>Gg2021-208-B</t>
  </si>
  <si>
    <t>Taoudenni Basin, Mauretania &amp; Congo</t>
  </si>
  <si>
    <t>Gg2004-58280-A</t>
  </si>
  <si>
    <t>Gg2004-58280-B</t>
  </si>
  <si>
    <t>Gg2021-69-/</t>
  </si>
  <si>
    <t>Gg2021-143-A</t>
  </si>
  <si>
    <t>Gg2021-143-B</t>
  </si>
  <si>
    <t>Gg2021-143-C</t>
  </si>
  <si>
    <t>Gg2021-143-D</t>
  </si>
  <si>
    <t>Gg2021-143-E</t>
  </si>
  <si>
    <t>Gg2021-194-A</t>
  </si>
  <si>
    <t>Gg2021-194-B</t>
  </si>
  <si>
    <t>Victoria Island, Canada</t>
  </si>
  <si>
    <t>Gg2021-1-A</t>
  </si>
  <si>
    <t>Gg2021-1-B</t>
  </si>
  <si>
    <t>Gg2021-1-E</t>
  </si>
  <si>
    <t>Gg2021-40-A</t>
  </si>
  <si>
    <t>Gg2021-40-B</t>
  </si>
  <si>
    <t>Visingsö, Sweden</t>
  </si>
  <si>
    <t>Gg2021-46-/</t>
  </si>
  <si>
    <t>Gg2021-46-E</t>
  </si>
  <si>
    <t>Taoudenni Basin; Central north Africa</t>
  </si>
  <si>
    <t>Gg2004-58240-A</t>
  </si>
  <si>
    <t>Gg2004-58240-B</t>
  </si>
  <si>
    <t>Gg2021-79-/</t>
  </si>
  <si>
    <t>Gg2021-84-A</t>
  </si>
  <si>
    <t>Gg2021-84-E</t>
  </si>
  <si>
    <t>Gg2021-85-A</t>
  </si>
  <si>
    <t>Gg2021-85-E</t>
  </si>
  <si>
    <t>Gg2021-89-A</t>
  </si>
  <si>
    <t>Gg2021-89-E</t>
  </si>
  <si>
    <t>Gg2021-98-A</t>
  </si>
  <si>
    <t>Gg2021-98-E</t>
  </si>
  <si>
    <t>Gg2021-115-A</t>
  </si>
  <si>
    <t>Gg2021-115-B</t>
  </si>
  <si>
    <t>Gg2021-115-C</t>
  </si>
  <si>
    <t>Gg2021-115-D</t>
  </si>
  <si>
    <t>Gg2021-115-E</t>
  </si>
  <si>
    <t>Gg2021-364-/</t>
  </si>
  <si>
    <t>Gg2021-370-A</t>
  </si>
  <si>
    <t>Gg2021-370-B</t>
  </si>
  <si>
    <t>Gg2021-371-/</t>
  </si>
  <si>
    <t>Gg2021-380-A</t>
  </si>
  <si>
    <t>Gg2021-380-B</t>
  </si>
  <si>
    <t>Gg2021-380-C</t>
  </si>
  <si>
    <t>Ti-chien, China</t>
  </si>
  <si>
    <t>Gg2021-291-/</t>
  </si>
  <si>
    <t>Ashburton Shire, Australia</t>
  </si>
  <si>
    <t>Gg2021-376-A</t>
  </si>
  <si>
    <t>Gg2021-376-B</t>
  </si>
  <si>
    <t>Nunavut, Canada</t>
  </si>
  <si>
    <t>Gg2021-288-/</t>
  </si>
  <si>
    <t>Gg2021-119-A</t>
  </si>
  <si>
    <t>Gg2021-120-A</t>
  </si>
  <si>
    <t>Gg2021-131-/</t>
  </si>
  <si>
    <t>Gg2021-160-A</t>
  </si>
  <si>
    <t>Gg2021-160-B</t>
  </si>
  <si>
    <t>Gg2021-161-/</t>
  </si>
  <si>
    <t>Gg2021-162-/</t>
  </si>
  <si>
    <t>Gg2021-163-/</t>
  </si>
  <si>
    <t>Gg2021-165-A</t>
  </si>
  <si>
    <t>Gg2021-165-B</t>
  </si>
  <si>
    <t>Gg2021-165-C</t>
  </si>
  <si>
    <t>Campbellrand-Malami, South Africa</t>
  </si>
  <si>
    <t>Gg2021-37-/</t>
  </si>
  <si>
    <t>Gg2021-38-/</t>
  </si>
  <si>
    <t>Malami</t>
  </si>
  <si>
    <t>Gg2021-344</t>
  </si>
  <si>
    <t>Gg2021-347</t>
  </si>
  <si>
    <t>Gg2021-349</t>
  </si>
  <si>
    <t>Gg2021-6-/</t>
  </si>
  <si>
    <t>Whalen, USA</t>
  </si>
  <si>
    <t>Gg2021-132-A</t>
  </si>
  <si>
    <t>Gg2021-132-B</t>
  </si>
  <si>
    <t>Gg2021-132-C</t>
  </si>
  <si>
    <t>Belingwe Greenstone Belt, Simbabwe</t>
  </si>
  <si>
    <t>Gg2021-34-/</t>
  </si>
  <si>
    <t>Gg2021-42-A</t>
  </si>
  <si>
    <t>Gg2021-42-E</t>
  </si>
  <si>
    <t>Gg2021-43-/</t>
  </si>
  <si>
    <t>Gg2021-43-B</t>
  </si>
  <si>
    <t>Gg2021-43-C</t>
  </si>
  <si>
    <t>Steep Rock Group, Canada &amp; USA</t>
  </si>
  <si>
    <t>Gg2021-341-A</t>
  </si>
  <si>
    <t>Gg2021-341-B</t>
  </si>
  <si>
    <t>Gg2021-342</t>
  </si>
  <si>
    <t>Gg2021-343</t>
  </si>
  <si>
    <t>Gg2021-372-/</t>
  </si>
  <si>
    <t>Gg2021-373-/</t>
  </si>
  <si>
    <t>Gg2021-374-/</t>
  </si>
  <si>
    <t>Dresser Fm, Australia</t>
  </si>
  <si>
    <t>Gg2021-377-/</t>
  </si>
  <si>
    <t>Gg2021-36-/</t>
  </si>
  <si>
    <t>PAAS</t>
  </si>
  <si>
    <t>Taylor &amp; McLennan, 1985</t>
  </si>
  <si>
    <t>modern seawater (Mediterranean; 500)</t>
  </si>
  <si>
    <t>Fengjiawan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</si>
  <si>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</si>
  <si>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</si>
  <si>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</si>
  <si>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</si>
  <si>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</si>
  <si>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</si>
  <si>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</si>
  <si>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</si>
  <si>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</si>
  <si>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Fengjiawan Fm, China</t>
  </si>
  <si>
    <t>Khaled et al., 2024</t>
  </si>
  <si>
    <t>Cuddapah Basin, India</t>
  </si>
  <si>
    <t>KH9</t>
  </si>
  <si>
    <t>Khelen et al., 2017</t>
  </si>
  <si>
    <t>KH10A</t>
  </si>
  <si>
    <t>KH10B</t>
  </si>
  <si>
    <t>KH11B</t>
  </si>
  <si>
    <t>KH11A</t>
  </si>
  <si>
    <t>KH18</t>
  </si>
  <si>
    <t>KH19</t>
  </si>
  <si>
    <t>KH20B</t>
  </si>
  <si>
    <t>KH21B</t>
  </si>
  <si>
    <t>KH23</t>
  </si>
  <si>
    <t>KH24</t>
  </si>
  <si>
    <t>KH29</t>
  </si>
  <si>
    <t>KH31</t>
  </si>
  <si>
    <t>KH32</t>
  </si>
  <si>
    <t>KH33</t>
  </si>
  <si>
    <t>KH34</t>
  </si>
  <si>
    <t>KH35</t>
  </si>
  <si>
    <t>KH36</t>
  </si>
  <si>
    <t>KH37</t>
  </si>
  <si>
    <t>KH38</t>
  </si>
  <si>
    <t>KH40</t>
  </si>
  <si>
    <t>KH41</t>
  </si>
  <si>
    <t>KH42</t>
  </si>
  <si>
    <t>KH43</t>
  </si>
  <si>
    <t>KH44B</t>
  </si>
  <si>
    <t>KH46</t>
  </si>
  <si>
    <t>KH47</t>
  </si>
  <si>
    <t>KH48</t>
  </si>
  <si>
    <t>KH49</t>
  </si>
  <si>
    <t>KH51</t>
  </si>
  <si>
    <t>KH52</t>
  </si>
  <si>
    <t>KH54A</t>
  </si>
  <si>
    <t>KH1</t>
  </si>
  <si>
    <t>KH2</t>
  </si>
  <si>
    <t>KH3</t>
  </si>
  <si>
    <t>KH4</t>
  </si>
  <si>
    <t>KH5</t>
  </si>
  <si>
    <t>KH6</t>
  </si>
  <si>
    <t>KH7</t>
  </si>
  <si>
    <t>KH8</t>
  </si>
  <si>
    <t>n = 712</t>
  </si>
  <si>
    <t>n = 238</t>
  </si>
  <si>
    <t xml:space="preserve">marine carbonate </t>
  </si>
  <si>
    <t>platform</t>
  </si>
  <si>
    <t>marine</t>
  </si>
  <si>
    <t>restricted marine with</t>
  </si>
  <si>
    <t>riverine input</t>
  </si>
  <si>
    <t xml:space="preserve">shallow marine </t>
  </si>
  <si>
    <t>carbonate platform</t>
  </si>
  <si>
    <t>subtidal marine</t>
  </si>
  <si>
    <t>ephemeral lake with</t>
  </si>
  <si>
    <t>periodical marine influence</t>
  </si>
  <si>
    <t xml:space="preserve">shallow marine shelf </t>
  </si>
  <si>
    <t>tidal shallow marine</t>
  </si>
  <si>
    <t>open marine shelf</t>
  </si>
  <si>
    <t>depositional environment</t>
  </si>
  <si>
    <t>© 2025 The Authors </t>
  </si>
  <si>
    <t>Published by the European Association of Geochemistry under Creative Commons License CC BY-NC-ND.</t>
  </si>
  <si>
    <r>
      <t>Table S-2a</t>
    </r>
    <r>
      <rPr>
        <sz val="11"/>
        <color theme="1"/>
        <rFont val="Calibri"/>
        <family val="2"/>
        <scheme val="minor"/>
      </rPr>
      <t xml:space="preserve">  Eu data of all IFs including references.</t>
    </r>
  </si>
  <si>
    <r>
      <t>Table S-2b</t>
    </r>
    <r>
      <rPr>
        <sz val="11"/>
        <rFont val="Calibri"/>
        <family val="2"/>
        <scheme val="minor"/>
      </rPr>
      <t xml:space="preserve">  Eu data of all stromatolites including references.</t>
    </r>
  </si>
  <si>
    <r>
      <t xml:space="preserve">Viehmann </t>
    </r>
    <r>
      <rPr>
        <i/>
        <sz val="12"/>
        <color theme="1"/>
        <rFont val="Calibri"/>
        <family val="2"/>
        <scheme val="minor"/>
      </rPr>
      <t>et al</t>
    </r>
    <r>
      <rPr>
        <i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(2025) Geochem. Persp. Let. 34, 57</t>
    </r>
    <r>
      <rPr>
        <sz val="12"/>
        <rFont val="Calibri"/>
        <family val="2"/>
        <scheme val="minor"/>
      </rPr>
      <t>–61</t>
    </r>
    <r>
      <rPr>
        <sz val="12"/>
        <color rgb="FFFFFF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| https://doi.org/10.7185/geochemlet.2514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</si>
</sst>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1" fontId="9" fillId="0" borderId="2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2" fontId="5" fillId="0" borderId="0" xfId="0" applyNumberFormat="1" applyFont="1"/>
    <xf numFmtId="0" fontId="6" fillId="0" borderId="4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28575</xdr:rowOff>
    </xdr:from>
    <xdr:to>
      <xdr:col>10</xdr:col>
      <xdr:colOff>4026</xdr:colOff>
      <xdr:row>6</xdr:row>
      <xdr:rowOff>13832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3641B9CF-03D4-D047-8C7B-6A649065796F}"/>
            </a:ext>
          </a:extLst>
        </xdr:cNvPr>
        <xdr:cNvSpPr txBox="1">
          <a:spLocks noChangeArrowheads="1"/>
        </xdr:cNvSpPr>
      </xdr:nvSpPr>
      <xdr:spPr bwMode="auto">
        <a:xfrm>
          <a:off x="6943725" y="28575"/>
          <a:ext cx="5506301" cy="1128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Viehmann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Europium traces the impact of high temperature hydrothermal systems on the early oceans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2200275</xdr:colOff>
      <xdr:row>4</xdr:row>
      <xdr:rowOff>153101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91510B-B629-AD40-B486-143A916EA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0275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0</xdr:row>
      <xdr:rowOff>28575</xdr:rowOff>
    </xdr:from>
    <xdr:to>
      <xdr:col>9</xdr:col>
      <xdr:colOff>4026</xdr:colOff>
      <xdr:row>6</xdr:row>
      <xdr:rowOff>13832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CDA79858-B751-FD44-A7C8-D11B3F1F1737}"/>
            </a:ext>
          </a:extLst>
        </xdr:cNvPr>
        <xdr:cNvSpPr txBox="1">
          <a:spLocks noChangeArrowheads="1"/>
        </xdr:cNvSpPr>
      </xdr:nvSpPr>
      <xdr:spPr bwMode="auto">
        <a:xfrm>
          <a:off x="4987925" y="28575"/>
          <a:ext cx="7855801" cy="1128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Viehmann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Europium traces the impact of high temperature hydrothermal systems on the early oceans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2200275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381586-2399-0C43-AE31-46AE7BF6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0275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C946"/>
  <sheetViews>
    <sheetView tabSelected="1" workbookViewId="0"/>
  </sheetViews>
  <sheetFormatPr baseColWidth="10" defaultColWidth="9.1640625" defaultRowHeight="15" x14ac:dyDescent="0.2"/>
  <cols>
    <col min="1" max="1" width="36.1640625" style="6" customWidth="1"/>
    <col min="2" max="2" width="6.6640625" style="6" customWidth="1"/>
    <col min="3" max="3" width="22.5" style="6" customWidth="1"/>
    <col min="4" max="4" width="12.33203125" style="7" bestFit="1" customWidth="1"/>
    <col min="5" max="5" width="12.33203125" style="7" customWidth="1"/>
    <col min="6" max="6" width="25.5" style="8" bestFit="1" customWidth="1"/>
    <col min="7" max="7" width="4.83203125" style="6" customWidth="1"/>
    <col min="8" max="8" width="26.6640625" style="6" bestFit="1" customWidth="1"/>
    <col min="9" max="9" width="6" style="6" customWidth="1"/>
    <col min="10" max="10" width="10.33203125" style="7" bestFit="1" customWidth="1"/>
    <col min="11" max="11" width="5.1640625" style="7" customWidth="1"/>
    <col min="12" max="12" width="5.33203125" style="6" customWidth="1"/>
    <col min="13" max="13" width="39" style="3" bestFit="1" customWidth="1"/>
    <col min="14" max="14" width="11.5" style="1"/>
    <col min="15" max="15" width="16" style="1" customWidth="1"/>
    <col min="16" max="16" width="18" style="1" bestFit="1" customWidth="1"/>
    <col min="17" max="17" width="11.5" style="15"/>
    <col min="18" max="18" width="11.5" style="26"/>
    <col min="19" max="19" width="25" style="2" bestFit="1" customWidth="1"/>
    <col min="20" max="20" width="34.1640625" style="3" customWidth="1"/>
    <col min="21" max="21" width="25.6640625" style="3" bestFit="1" customWidth="1"/>
    <col min="22" max="22" width="11.5" style="1"/>
    <col min="23" max="23" width="14.5" style="1" bestFit="1" customWidth="1"/>
    <col min="24" max="24" width="11.5" style="15"/>
    <col min="25" max="25" width="12" style="26" bestFit="1" customWidth="1"/>
    <col min="26" max="26" width="19.83203125" style="4" bestFit="1" customWidth="1"/>
    <col min="27" max="27" width="14.33203125" style="3" customWidth="1"/>
    <col min="28" max="28" width="9.1640625" style="3"/>
    <col min="29" max="29" width="10.1640625" style="15" customWidth="1"/>
    <col min="30" max="31" width="9.1640625" style="6"/>
    <col min="32" max="32" width="36.33203125" style="6" bestFit="1" customWidth="1"/>
    <col min="33" max="33" width="12" style="6" customWidth="1"/>
    <col min="34" max="34" width="23.6640625" style="6" bestFit="1" customWidth="1"/>
    <col min="35" max="16384" width="9.1640625" style="6"/>
  </cols>
  <sheetData>
    <row r="7" spans="1:12" x14ac:dyDescent="0.2">
      <c r="A7" s="9" t="s">
        <v>1677</v>
      </c>
    </row>
    <row r="8" spans="1:12" x14ac:dyDescent="0.2">
      <c r="A8" s="9"/>
      <c r="F8" s="5"/>
      <c r="H8" s="9" t="s">
        <v>736</v>
      </c>
      <c r="L8" s="9"/>
    </row>
    <row r="9" spans="1:12" x14ac:dyDescent="0.2">
      <c r="F9" s="6"/>
      <c r="H9" s="9" t="s">
        <v>737</v>
      </c>
      <c r="I9" s="9"/>
      <c r="J9" s="10"/>
      <c r="K9" s="10"/>
      <c r="L9" s="9"/>
    </row>
    <row r="10" spans="1:12" ht="33" x14ac:dyDescent="0.25">
      <c r="A10" s="5" t="s">
        <v>0</v>
      </c>
      <c r="B10" s="11" t="s">
        <v>734</v>
      </c>
      <c r="C10" s="5" t="s">
        <v>1</v>
      </c>
      <c r="D10" s="12" t="s">
        <v>738</v>
      </c>
      <c r="E10" s="12" t="s">
        <v>843</v>
      </c>
      <c r="F10" s="5" t="s">
        <v>735</v>
      </c>
      <c r="G10" s="1"/>
      <c r="H10" s="5" t="s">
        <v>0</v>
      </c>
      <c r="I10" s="11" t="s">
        <v>734</v>
      </c>
      <c r="J10" s="12" t="s">
        <v>738</v>
      </c>
      <c r="K10" s="12"/>
      <c r="L10" s="5"/>
    </row>
    <row r="11" spans="1:12" x14ac:dyDescent="0.2">
      <c r="A11" s="6" t="s">
        <v>739</v>
      </c>
      <c r="B11" s="6">
        <v>3800</v>
      </c>
      <c r="C11" s="6" t="s">
        <v>4</v>
      </c>
      <c r="D11" s="7">
        <v>1.2187769689085082</v>
      </c>
      <c r="E11" s="31">
        <v>24.019955380418253</v>
      </c>
      <c r="F11" s="8" t="s">
        <v>3</v>
      </c>
      <c r="G11" s="1"/>
      <c r="H11" s="6" t="s">
        <v>2</v>
      </c>
      <c r="I11" s="6">
        <v>3800</v>
      </c>
      <c r="J11" s="7">
        <v>1.5118093541675599</v>
      </c>
      <c r="L11" s="7"/>
    </row>
    <row r="12" spans="1:12" x14ac:dyDescent="0.2">
      <c r="B12" s="6">
        <v>3800</v>
      </c>
      <c r="C12" s="6" t="s">
        <v>6</v>
      </c>
      <c r="D12" s="7">
        <v>1.4405633730765399</v>
      </c>
      <c r="E12" s="31">
        <v>17.435783805304958</v>
      </c>
      <c r="G12" s="1"/>
      <c r="H12" s="6" t="s">
        <v>5</v>
      </c>
      <c r="I12" s="6">
        <v>3750</v>
      </c>
      <c r="J12" s="7">
        <v>2.0788176851365741</v>
      </c>
    </row>
    <row r="13" spans="1:12" x14ac:dyDescent="0.2">
      <c r="B13" s="6">
        <v>3800</v>
      </c>
      <c r="C13" s="6" t="s">
        <v>7</v>
      </c>
      <c r="D13" s="7">
        <v>1.4027042591794252</v>
      </c>
      <c r="E13" s="7">
        <v>4.2612422014504796</v>
      </c>
      <c r="H13" s="6" t="s">
        <v>834</v>
      </c>
      <c r="I13" s="6">
        <v>3500</v>
      </c>
      <c r="J13" s="7">
        <v>1.9562646416190077</v>
      </c>
    </row>
    <row r="14" spans="1:12" x14ac:dyDescent="0.2">
      <c r="B14" s="6">
        <v>3800</v>
      </c>
      <c r="C14" s="6" t="s">
        <v>8</v>
      </c>
      <c r="D14" s="7">
        <v>1.8993278699307361</v>
      </c>
      <c r="E14" s="7">
        <v>2.9049680282200159</v>
      </c>
      <c r="H14" s="6" t="s">
        <v>16</v>
      </c>
      <c r="I14" s="6">
        <v>3200</v>
      </c>
      <c r="J14" s="7">
        <v>1.7173954777889366</v>
      </c>
    </row>
    <row r="15" spans="1:12" x14ac:dyDescent="0.2">
      <c r="B15" s="6">
        <v>3800</v>
      </c>
      <c r="C15" s="6" t="s">
        <v>9</v>
      </c>
      <c r="D15" s="7">
        <v>1.7612283609656008</v>
      </c>
      <c r="E15" s="7">
        <v>0.95797936949958484</v>
      </c>
      <c r="H15" s="6" t="s">
        <v>17</v>
      </c>
      <c r="I15" s="6">
        <v>3150</v>
      </c>
      <c r="J15" s="7">
        <v>1.5416587690811125</v>
      </c>
    </row>
    <row r="16" spans="1:12" x14ac:dyDescent="0.2">
      <c r="B16" s="6">
        <v>3800</v>
      </c>
      <c r="C16" s="6" t="s">
        <v>10</v>
      </c>
      <c r="D16" s="7">
        <v>1.7608677660381524</v>
      </c>
      <c r="E16" s="7">
        <v>0.89452284420582096</v>
      </c>
      <c r="H16" s="6" t="s">
        <v>835</v>
      </c>
      <c r="I16" s="6">
        <v>3100</v>
      </c>
      <c r="J16" s="7">
        <v>1.4220350285896854</v>
      </c>
    </row>
    <row r="17" spans="1:10" x14ac:dyDescent="0.2">
      <c r="B17" s="6">
        <v>3800</v>
      </c>
      <c r="C17" s="6" t="s">
        <v>11</v>
      </c>
      <c r="D17" s="7">
        <v>1.0609465126235635</v>
      </c>
      <c r="E17" s="7">
        <v>1.9251277557409121</v>
      </c>
      <c r="H17" s="6" t="s">
        <v>19</v>
      </c>
      <c r="I17" s="6">
        <v>2950</v>
      </c>
      <c r="J17" s="7">
        <v>1.3635174803978778</v>
      </c>
    </row>
    <row r="18" spans="1:10" x14ac:dyDescent="0.2">
      <c r="B18" s="6">
        <v>3750</v>
      </c>
      <c r="C18" s="6" t="s">
        <v>12</v>
      </c>
      <c r="D18" s="7">
        <v>1.7426696263105086</v>
      </c>
      <c r="E18" s="7">
        <v>8.2626118827785344</v>
      </c>
      <c r="F18" s="8" t="s">
        <v>837</v>
      </c>
      <c r="H18" s="6" t="s">
        <v>773</v>
      </c>
      <c r="I18" s="6">
        <v>2950</v>
      </c>
      <c r="J18" s="7">
        <v>0.98048212834058557</v>
      </c>
    </row>
    <row r="19" spans="1:10" x14ac:dyDescent="0.2">
      <c r="B19" s="6">
        <v>3750</v>
      </c>
      <c r="C19" s="6" t="s">
        <v>13</v>
      </c>
      <c r="D19" s="7">
        <v>1.640388645406514</v>
      </c>
      <c r="E19" s="7">
        <v>9.0084935068085059</v>
      </c>
      <c r="H19" s="6" t="s">
        <v>20</v>
      </c>
      <c r="I19" s="6">
        <v>2900</v>
      </c>
      <c r="J19" s="7">
        <v>1.3964013739291847</v>
      </c>
    </row>
    <row r="20" spans="1:10" x14ac:dyDescent="0.2">
      <c r="B20" s="6">
        <v>3750</v>
      </c>
      <c r="C20" s="6" t="s">
        <v>14</v>
      </c>
      <c r="D20" s="7">
        <v>1.1906201592360053</v>
      </c>
      <c r="E20" s="7">
        <v>4.3016169443083285</v>
      </c>
      <c r="H20" s="6" t="s">
        <v>21</v>
      </c>
      <c r="I20" s="6">
        <v>2900</v>
      </c>
      <c r="J20" s="7">
        <v>1.0070204703961896</v>
      </c>
    </row>
    <row r="21" spans="1:10" x14ac:dyDescent="0.2">
      <c r="A21" s="6" t="s">
        <v>740</v>
      </c>
      <c r="B21" s="6">
        <v>3800</v>
      </c>
      <c r="C21" s="6">
        <v>1</v>
      </c>
      <c r="D21" s="7">
        <v>1.5645674641490541</v>
      </c>
      <c r="E21" s="26" t="s">
        <v>1386</v>
      </c>
      <c r="F21" s="8" t="s">
        <v>15</v>
      </c>
      <c r="H21" s="6" t="s">
        <v>22</v>
      </c>
      <c r="I21" s="6">
        <v>2800</v>
      </c>
      <c r="J21" s="7">
        <v>3.0182404963379872</v>
      </c>
    </row>
    <row r="22" spans="1:10" x14ac:dyDescent="0.2">
      <c r="B22" s="6">
        <v>3800</v>
      </c>
      <c r="C22" s="6">
        <v>2</v>
      </c>
      <c r="D22" s="7">
        <v>1.1176065008036122</v>
      </c>
      <c r="E22" s="26" t="s">
        <v>1386</v>
      </c>
      <c r="H22" s="6" t="s">
        <v>836</v>
      </c>
      <c r="I22" s="6">
        <v>2800</v>
      </c>
      <c r="J22" s="7">
        <v>1.2112545950703781</v>
      </c>
    </row>
    <row r="23" spans="1:10" x14ac:dyDescent="0.2">
      <c r="B23" s="6">
        <v>3800</v>
      </c>
      <c r="C23" s="6">
        <v>11</v>
      </c>
      <c r="D23" s="7">
        <v>1.817295863754733</v>
      </c>
      <c r="E23" s="26" t="s">
        <v>1386</v>
      </c>
      <c r="H23" s="6" t="s">
        <v>23</v>
      </c>
      <c r="I23" s="6">
        <v>2720</v>
      </c>
      <c r="J23" s="7">
        <v>1.3753877531698961</v>
      </c>
    </row>
    <row r="24" spans="1:10" x14ac:dyDescent="0.2">
      <c r="B24" s="6">
        <v>3800</v>
      </c>
      <c r="C24" s="6">
        <v>12</v>
      </c>
      <c r="D24" s="7">
        <v>1.1577408066421244</v>
      </c>
      <c r="E24" s="26" t="s">
        <v>1386</v>
      </c>
      <c r="H24" s="6" t="s">
        <v>25</v>
      </c>
      <c r="I24" s="6">
        <v>2700</v>
      </c>
      <c r="J24" s="7">
        <v>2.1771346492974368</v>
      </c>
    </row>
    <row r="25" spans="1:10" x14ac:dyDescent="0.2">
      <c r="B25" s="6">
        <v>3800</v>
      </c>
      <c r="C25" s="6">
        <v>19</v>
      </c>
      <c r="D25" s="7">
        <v>2.0501253319250536</v>
      </c>
      <c r="E25" s="26" t="s">
        <v>1386</v>
      </c>
      <c r="H25" s="6" t="s">
        <v>836</v>
      </c>
      <c r="I25" s="6">
        <v>2700</v>
      </c>
      <c r="J25" s="7">
        <v>1.7291351332042599</v>
      </c>
    </row>
    <row r="26" spans="1:10" x14ac:dyDescent="0.2">
      <c r="B26" s="6">
        <v>3800</v>
      </c>
      <c r="C26" s="6">
        <v>23</v>
      </c>
      <c r="D26" s="7">
        <v>2.749634415775045</v>
      </c>
      <c r="E26" s="26" t="s">
        <v>1386</v>
      </c>
      <c r="H26" s="6" t="s">
        <v>26</v>
      </c>
      <c r="I26" s="6">
        <v>2700</v>
      </c>
      <c r="J26" s="7">
        <v>1.9283465837573979</v>
      </c>
    </row>
    <row r="27" spans="1:10" x14ac:dyDescent="0.2">
      <c r="B27" s="6">
        <v>3800</v>
      </c>
      <c r="C27" s="6">
        <v>24</v>
      </c>
      <c r="D27" s="7">
        <v>2.4275652511374051</v>
      </c>
      <c r="E27" s="26" t="s">
        <v>1386</v>
      </c>
      <c r="H27" s="6" t="s">
        <v>27</v>
      </c>
      <c r="I27" s="6">
        <v>2700</v>
      </c>
      <c r="J27" s="7">
        <v>1.7691693548631251</v>
      </c>
    </row>
    <row r="28" spans="1:10" x14ac:dyDescent="0.2">
      <c r="B28" s="6">
        <v>3800</v>
      </c>
      <c r="C28" s="6">
        <v>25</v>
      </c>
      <c r="D28" s="7">
        <v>2.1601113898570392</v>
      </c>
      <c r="E28" s="26" t="s">
        <v>1386</v>
      </c>
      <c r="H28" s="6" t="s">
        <v>28</v>
      </c>
      <c r="I28" s="6">
        <v>2700</v>
      </c>
      <c r="J28" s="7">
        <v>1.481095306865033</v>
      </c>
    </row>
    <row r="29" spans="1:10" x14ac:dyDescent="0.2">
      <c r="B29" s="6">
        <v>3800</v>
      </c>
      <c r="C29" s="6">
        <v>1</v>
      </c>
      <c r="D29" s="7">
        <v>2.5203648270375134</v>
      </c>
      <c r="E29" s="7" t="s">
        <v>1400</v>
      </c>
      <c r="F29" s="8" t="s">
        <v>18</v>
      </c>
      <c r="H29" s="6" t="s">
        <v>29</v>
      </c>
      <c r="I29" s="6">
        <v>2600</v>
      </c>
      <c r="J29" s="7">
        <v>1.5801104932228249</v>
      </c>
    </row>
    <row r="30" spans="1:10" x14ac:dyDescent="0.2">
      <c r="B30" s="6">
        <v>3800</v>
      </c>
      <c r="C30" s="6">
        <v>2</v>
      </c>
      <c r="D30" s="7">
        <v>2.6495594844503976</v>
      </c>
      <c r="E30" s="7" t="s">
        <v>1402</v>
      </c>
      <c r="H30" s="6" t="s">
        <v>30</v>
      </c>
      <c r="I30" s="6">
        <v>2600</v>
      </c>
      <c r="J30" s="7">
        <v>2.2834220319443688</v>
      </c>
    </row>
    <row r="31" spans="1:10" x14ac:dyDescent="0.2">
      <c r="B31" s="6">
        <v>3800</v>
      </c>
      <c r="C31" s="6">
        <v>3</v>
      </c>
      <c r="D31" s="7">
        <v>2.0436149746458465</v>
      </c>
      <c r="E31" s="7" t="s">
        <v>1404</v>
      </c>
      <c r="H31" s="6" t="s">
        <v>31</v>
      </c>
      <c r="I31" s="6">
        <v>2600</v>
      </c>
      <c r="J31" s="7">
        <v>2.1321677452692267</v>
      </c>
    </row>
    <row r="32" spans="1:10" x14ac:dyDescent="0.2">
      <c r="B32" s="6">
        <v>3800</v>
      </c>
      <c r="C32" s="6">
        <v>4</v>
      </c>
      <c r="D32" s="7">
        <v>2.5488309427682809</v>
      </c>
      <c r="E32" s="7" t="s">
        <v>1405</v>
      </c>
      <c r="H32" s="6" t="s">
        <v>33</v>
      </c>
      <c r="I32" s="6">
        <v>2560</v>
      </c>
      <c r="J32" s="7">
        <v>1.3779442282180399</v>
      </c>
    </row>
    <row r="33" spans="2:10" x14ac:dyDescent="0.2">
      <c r="B33" s="6">
        <v>3800</v>
      </c>
      <c r="C33" s="6">
        <v>5</v>
      </c>
      <c r="D33" s="7">
        <v>2.1603225698922963</v>
      </c>
      <c r="E33" s="7" t="s">
        <v>1406</v>
      </c>
      <c r="H33" s="6" t="s">
        <v>35</v>
      </c>
      <c r="I33" s="6">
        <v>2550</v>
      </c>
      <c r="J33" s="7">
        <v>2.8947930251012353</v>
      </c>
    </row>
    <row r="34" spans="2:10" x14ac:dyDescent="0.2">
      <c r="B34" s="6">
        <v>3800</v>
      </c>
      <c r="C34" s="6">
        <v>6</v>
      </c>
      <c r="D34" s="7">
        <v>1.3006073981500541</v>
      </c>
      <c r="E34" s="7" t="s">
        <v>1407</v>
      </c>
      <c r="H34" s="6" t="s">
        <v>37</v>
      </c>
      <c r="I34" s="6">
        <v>2540</v>
      </c>
      <c r="J34" s="7">
        <v>0.87936502251113857</v>
      </c>
    </row>
    <row r="35" spans="2:10" x14ac:dyDescent="0.2">
      <c r="B35" s="6">
        <v>3800</v>
      </c>
      <c r="C35" s="6">
        <v>7</v>
      </c>
      <c r="D35" s="7">
        <v>1.9441968638195819</v>
      </c>
      <c r="E35" s="7" t="s">
        <v>1408</v>
      </c>
      <c r="H35" s="6" t="s">
        <v>39</v>
      </c>
      <c r="I35" s="6">
        <v>2530</v>
      </c>
      <c r="J35" s="7">
        <v>1.5792360187093166</v>
      </c>
    </row>
    <row r="36" spans="2:10" x14ac:dyDescent="0.2">
      <c r="B36" s="6">
        <v>3750</v>
      </c>
      <c r="C36" s="6">
        <v>3511</v>
      </c>
      <c r="D36" s="7">
        <v>1.8324097282338601</v>
      </c>
      <c r="E36" s="7">
        <v>9.119170984455959</v>
      </c>
      <c r="F36" s="8" t="s">
        <v>24</v>
      </c>
      <c r="H36" s="6" t="s">
        <v>41</v>
      </c>
      <c r="I36" s="6">
        <v>2500</v>
      </c>
      <c r="J36" s="7">
        <v>1.2754349434899448</v>
      </c>
    </row>
    <row r="37" spans="2:10" x14ac:dyDescent="0.2">
      <c r="B37" s="6">
        <v>3750</v>
      </c>
      <c r="C37" s="6">
        <v>3518</v>
      </c>
      <c r="D37" s="7">
        <v>2.1500984528701905</v>
      </c>
      <c r="E37" s="31">
        <v>20.106382978723403</v>
      </c>
      <c r="H37" s="6" t="s">
        <v>43</v>
      </c>
      <c r="I37" s="6">
        <v>2480</v>
      </c>
      <c r="J37" s="7">
        <v>1.2067668820254491</v>
      </c>
    </row>
    <row r="38" spans="2:10" x14ac:dyDescent="0.2">
      <c r="B38" s="6">
        <v>3750</v>
      </c>
      <c r="C38" s="6">
        <v>3444</v>
      </c>
      <c r="D38" s="7">
        <v>1.2416414357563033</v>
      </c>
      <c r="E38" s="7">
        <v>0.88412017167381962</v>
      </c>
      <c r="H38" s="6" t="s">
        <v>45</v>
      </c>
      <c r="I38" s="6">
        <v>2480</v>
      </c>
      <c r="J38" s="7">
        <v>1.0169984938963121</v>
      </c>
    </row>
    <row r="39" spans="2:10" x14ac:dyDescent="0.2">
      <c r="B39" s="6">
        <v>3750</v>
      </c>
      <c r="C39" s="6">
        <v>3445</v>
      </c>
      <c r="D39" s="7">
        <v>0.77793259645921031</v>
      </c>
      <c r="E39" s="7">
        <v>0.15660919540229887</v>
      </c>
      <c r="H39" s="6" t="s">
        <v>47</v>
      </c>
      <c r="I39" s="6">
        <v>2480</v>
      </c>
      <c r="J39" s="7">
        <v>0.94147408325304927</v>
      </c>
    </row>
    <row r="40" spans="2:10" x14ac:dyDescent="0.2">
      <c r="B40" s="6">
        <v>3750</v>
      </c>
      <c r="C40" s="6">
        <v>3446</v>
      </c>
      <c r="D40" s="7">
        <v>1.4343963585195643</v>
      </c>
      <c r="E40" s="26" t="s">
        <v>1386</v>
      </c>
      <c r="H40" s="6" t="s">
        <v>41</v>
      </c>
      <c r="I40" s="6">
        <v>2450</v>
      </c>
      <c r="J40" s="7">
        <v>0.75866799656171846</v>
      </c>
    </row>
    <row r="41" spans="2:10" x14ac:dyDescent="0.2">
      <c r="B41" s="6">
        <v>3750</v>
      </c>
      <c r="C41" s="6">
        <v>3470</v>
      </c>
      <c r="D41" s="7">
        <v>2.3844357932496552</v>
      </c>
      <c r="E41" s="7">
        <v>0.97938144329896903</v>
      </c>
      <c r="H41" s="6" t="s">
        <v>50</v>
      </c>
      <c r="I41" s="6">
        <v>2450</v>
      </c>
      <c r="J41" s="7">
        <v>1.0536123339629024</v>
      </c>
    </row>
    <row r="42" spans="2:10" x14ac:dyDescent="0.2">
      <c r="B42" s="6">
        <v>3750</v>
      </c>
      <c r="C42" s="6" t="s">
        <v>32</v>
      </c>
      <c r="D42" s="7">
        <v>2.0801334239490754</v>
      </c>
      <c r="E42" s="31">
        <v>16.394557823129254</v>
      </c>
      <c r="F42" s="8" t="s">
        <v>1409</v>
      </c>
      <c r="H42" s="6" t="s">
        <v>52</v>
      </c>
      <c r="I42" s="6">
        <v>2425</v>
      </c>
      <c r="J42" s="7">
        <v>0.69955877804206623</v>
      </c>
    </row>
    <row r="43" spans="2:10" x14ac:dyDescent="0.2">
      <c r="B43" s="6">
        <v>3750</v>
      </c>
      <c r="C43" s="6" t="s">
        <v>34</v>
      </c>
      <c r="D43" s="7">
        <v>2.3076610060855871</v>
      </c>
      <c r="E43" s="31">
        <v>12.323232323232322</v>
      </c>
      <c r="H43" s="6" t="s">
        <v>54</v>
      </c>
      <c r="I43" s="6">
        <v>2420</v>
      </c>
      <c r="J43" s="7">
        <v>0.7896851186208067</v>
      </c>
    </row>
    <row r="44" spans="2:10" x14ac:dyDescent="0.2">
      <c r="B44" s="6">
        <v>3750</v>
      </c>
      <c r="C44" s="6" t="s">
        <v>36</v>
      </c>
      <c r="D44" s="7">
        <v>2.3201691297074372</v>
      </c>
      <c r="E44" s="7">
        <v>7.395498392282958</v>
      </c>
      <c r="H44" s="6" t="s">
        <v>56</v>
      </c>
      <c r="I44" s="6">
        <v>2200</v>
      </c>
      <c r="J44" s="7">
        <v>1.4252300057740162</v>
      </c>
    </row>
    <row r="45" spans="2:10" x14ac:dyDescent="0.2">
      <c r="B45" s="6">
        <v>3750</v>
      </c>
      <c r="C45" s="6" t="s">
        <v>38</v>
      </c>
      <c r="D45" s="7">
        <v>2.0411586783034439</v>
      </c>
      <c r="E45" s="7">
        <v>9.5</v>
      </c>
      <c r="H45" s="6" t="s">
        <v>58</v>
      </c>
      <c r="I45" s="6">
        <v>1900</v>
      </c>
      <c r="J45" s="7">
        <v>0.90536516019608315</v>
      </c>
    </row>
    <row r="46" spans="2:10" x14ac:dyDescent="0.2">
      <c r="B46" s="6">
        <v>3750</v>
      </c>
      <c r="C46" s="6" t="s">
        <v>40</v>
      </c>
      <c r="D46" s="7">
        <v>2.3104205625544005</v>
      </c>
      <c r="E46" s="31">
        <v>20</v>
      </c>
      <c r="H46" s="6" t="s">
        <v>60</v>
      </c>
      <c r="I46" s="6">
        <v>1880</v>
      </c>
      <c r="J46" s="7">
        <v>0.85113368536705036</v>
      </c>
    </row>
    <row r="47" spans="2:10" x14ac:dyDescent="0.2">
      <c r="B47" s="6">
        <v>3750</v>
      </c>
      <c r="C47" s="6" t="s">
        <v>42</v>
      </c>
      <c r="D47" s="7">
        <v>2.3763403563139587</v>
      </c>
      <c r="E47" s="31">
        <v>27.818930041152264</v>
      </c>
      <c r="H47" s="6" t="s">
        <v>62</v>
      </c>
      <c r="I47" s="6">
        <v>1900</v>
      </c>
      <c r="J47" s="7">
        <v>0.94085213788543542</v>
      </c>
    </row>
    <row r="48" spans="2:10" x14ac:dyDescent="0.2">
      <c r="B48" s="6">
        <v>3750</v>
      </c>
      <c r="C48" s="6" t="s">
        <v>44</v>
      </c>
      <c r="D48" s="7">
        <v>1.8901350419879996</v>
      </c>
      <c r="E48" s="31">
        <v>26.044568245125348</v>
      </c>
      <c r="H48" s="6" t="s">
        <v>64</v>
      </c>
      <c r="I48" s="6">
        <v>1700</v>
      </c>
      <c r="J48" s="7">
        <v>0.71677257144072026</v>
      </c>
    </row>
    <row r="49" spans="2:11" x14ac:dyDescent="0.2">
      <c r="B49" s="6">
        <v>3750</v>
      </c>
      <c r="C49" s="6" t="s">
        <v>46</v>
      </c>
      <c r="D49" s="7">
        <v>2.1081711808228403</v>
      </c>
      <c r="E49" s="31">
        <v>38.351254480286734</v>
      </c>
      <c r="H49" s="6" t="s">
        <v>66</v>
      </c>
      <c r="I49" s="6">
        <v>1900</v>
      </c>
      <c r="J49" s="7">
        <v>0.79797868535805783</v>
      </c>
    </row>
    <row r="50" spans="2:11" x14ac:dyDescent="0.2">
      <c r="B50" s="6">
        <v>3750</v>
      </c>
      <c r="C50" s="6" t="s">
        <v>48</v>
      </c>
      <c r="D50" s="7">
        <v>2.4440160794586947</v>
      </c>
      <c r="E50" s="31">
        <v>48.333333333333336</v>
      </c>
      <c r="H50" s="6" t="s">
        <v>68</v>
      </c>
      <c r="I50" s="6">
        <v>750</v>
      </c>
      <c r="J50" s="7">
        <v>0.73650547416007184</v>
      </c>
    </row>
    <row r="51" spans="2:11" x14ac:dyDescent="0.2">
      <c r="B51" s="6">
        <v>3750</v>
      </c>
      <c r="C51" s="6" t="s">
        <v>49</v>
      </c>
      <c r="D51" s="7">
        <v>2.0523688899737702</v>
      </c>
      <c r="E51" s="31">
        <v>47.928994082840234</v>
      </c>
      <c r="H51" s="6" t="s">
        <v>833</v>
      </c>
      <c r="I51" s="6">
        <v>750</v>
      </c>
      <c r="J51" s="7">
        <v>0.76126121441200678</v>
      </c>
    </row>
    <row r="52" spans="2:11" x14ac:dyDescent="0.2">
      <c r="B52" s="6">
        <v>3750</v>
      </c>
      <c r="C52" s="6" t="s">
        <v>51</v>
      </c>
      <c r="D52" s="7">
        <v>2.3907369028395107</v>
      </c>
      <c r="E52" s="31">
        <v>24.613095238095234</v>
      </c>
      <c r="H52" s="6" t="s">
        <v>71</v>
      </c>
      <c r="I52" s="6">
        <v>717</v>
      </c>
      <c r="J52" s="7">
        <v>0.66108391656903853</v>
      </c>
    </row>
    <row r="53" spans="2:11" x14ac:dyDescent="0.2">
      <c r="B53" s="6">
        <v>3750</v>
      </c>
      <c r="C53" s="6" t="s">
        <v>53</v>
      </c>
      <c r="D53" s="7">
        <v>1.6966834947572229</v>
      </c>
      <c r="E53" s="31">
        <v>13.245614035087719</v>
      </c>
      <c r="H53" s="6" t="s">
        <v>73</v>
      </c>
      <c r="I53" s="6">
        <v>700</v>
      </c>
      <c r="J53" s="7">
        <v>0.74250817272476555</v>
      </c>
    </row>
    <row r="54" spans="2:11" x14ac:dyDescent="0.2">
      <c r="B54" s="6">
        <v>3750</v>
      </c>
      <c r="C54" s="6" t="s">
        <v>55</v>
      </c>
      <c r="D54" s="7">
        <v>1.8467080296318656</v>
      </c>
      <c r="E54" s="31">
        <v>23.966942148760332</v>
      </c>
      <c r="H54" s="6" t="s">
        <v>75</v>
      </c>
      <c r="I54" s="6">
        <v>600</v>
      </c>
      <c r="J54" s="7">
        <v>0.59932196977308638</v>
      </c>
    </row>
    <row r="55" spans="2:11" x14ac:dyDescent="0.2">
      <c r="B55" s="6">
        <v>3750</v>
      </c>
      <c r="C55" s="6" t="s">
        <v>57</v>
      </c>
      <c r="D55" s="7">
        <v>1.9723789297126464</v>
      </c>
      <c r="E55" s="31">
        <v>14.133858267716535</v>
      </c>
      <c r="H55" s="6" t="s">
        <v>77</v>
      </c>
      <c r="I55" s="6">
        <v>570</v>
      </c>
      <c r="J55" s="7">
        <v>0.78153736783894567</v>
      </c>
    </row>
    <row r="56" spans="2:11" x14ac:dyDescent="0.2">
      <c r="B56" s="6">
        <v>3750</v>
      </c>
      <c r="C56" s="6" t="s">
        <v>59</v>
      </c>
      <c r="D56" s="7">
        <v>2.0524608320387179</v>
      </c>
      <c r="E56" s="31">
        <v>24.615384615384613</v>
      </c>
    </row>
    <row r="57" spans="2:11" x14ac:dyDescent="0.2">
      <c r="B57" s="6">
        <v>3750</v>
      </c>
      <c r="C57" s="6" t="s">
        <v>61</v>
      </c>
      <c r="D57" s="7">
        <v>2.3489732647363932</v>
      </c>
      <c r="E57" s="7">
        <v>8.8235294117647065</v>
      </c>
    </row>
    <row r="58" spans="2:11" x14ac:dyDescent="0.2">
      <c r="B58" s="6">
        <v>3750</v>
      </c>
      <c r="C58" s="6" t="s">
        <v>63</v>
      </c>
      <c r="D58" s="7">
        <v>2.6063824532306068</v>
      </c>
      <c r="E58" s="31">
        <v>17.725752508361204</v>
      </c>
      <c r="J58" s="6"/>
      <c r="K58" s="6"/>
    </row>
    <row r="59" spans="2:11" x14ac:dyDescent="0.2">
      <c r="B59" s="6">
        <v>3750</v>
      </c>
      <c r="C59" s="6" t="s">
        <v>65</v>
      </c>
      <c r="D59" s="7">
        <v>2.2135903909095225</v>
      </c>
      <c r="E59" s="31">
        <v>96.470588235294102</v>
      </c>
    </row>
    <row r="60" spans="2:11" x14ac:dyDescent="0.2">
      <c r="B60" s="6">
        <v>3750</v>
      </c>
      <c r="C60" s="6" t="s">
        <v>67</v>
      </c>
      <c r="D60" s="7">
        <v>2.2825091994678046</v>
      </c>
      <c r="E60" s="31">
        <v>53.620689655172406</v>
      </c>
    </row>
    <row r="61" spans="2:11" x14ac:dyDescent="0.2">
      <c r="B61" s="6">
        <v>3750</v>
      </c>
      <c r="C61" s="6" t="s">
        <v>69</v>
      </c>
      <c r="D61" s="7">
        <v>2.366856207884414</v>
      </c>
      <c r="E61" s="7">
        <v>9.6946564885496187</v>
      </c>
    </row>
    <row r="62" spans="2:11" x14ac:dyDescent="0.2">
      <c r="B62" s="6">
        <v>3750</v>
      </c>
      <c r="C62" s="6" t="s">
        <v>70</v>
      </c>
      <c r="D62" s="7">
        <v>1.9872954053841096</v>
      </c>
      <c r="E62" s="31">
        <v>70.711297071129707</v>
      </c>
    </row>
    <row r="63" spans="2:11" x14ac:dyDescent="0.2">
      <c r="B63" s="6">
        <v>3750</v>
      </c>
      <c r="C63" s="6" t="s">
        <v>72</v>
      </c>
      <c r="D63" s="7">
        <v>2.2489909828727033</v>
      </c>
      <c r="E63" s="29">
        <v>132.33890214797137</v>
      </c>
    </row>
    <row r="64" spans="2:11" x14ac:dyDescent="0.2">
      <c r="B64" s="6">
        <v>3750</v>
      </c>
      <c r="C64" s="6" t="s">
        <v>74</v>
      </c>
      <c r="D64" s="7">
        <v>2.4315352921602735</v>
      </c>
      <c r="E64" s="29">
        <v>144.57943925233647</v>
      </c>
    </row>
    <row r="65" spans="1:6" x14ac:dyDescent="0.2">
      <c r="B65" s="6">
        <v>3750</v>
      </c>
      <c r="C65" s="6" t="s">
        <v>76</v>
      </c>
      <c r="D65" s="7">
        <v>2.064389173637537</v>
      </c>
      <c r="E65" s="29">
        <v>110.34246575342466</v>
      </c>
    </row>
    <row r="66" spans="1:6" x14ac:dyDescent="0.2">
      <c r="B66" s="6">
        <v>3750</v>
      </c>
      <c r="C66" s="6" t="s">
        <v>78</v>
      </c>
      <c r="D66" s="7">
        <v>2.2432526214202833</v>
      </c>
      <c r="E66" s="7">
        <v>6.4350453172205428</v>
      </c>
    </row>
    <row r="67" spans="1:6" x14ac:dyDescent="0.2">
      <c r="B67" s="6">
        <v>3750</v>
      </c>
      <c r="C67" s="6" t="s">
        <v>79</v>
      </c>
      <c r="D67" s="7">
        <v>2.3239045556573115</v>
      </c>
      <c r="E67" s="31">
        <v>26.881720430107528</v>
      </c>
    </row>
    <row r="68" spans="1:6" x14ac:dyDescent="0.2">
      <c r="B68" s="6">
        <v>3750</v>
      </c>
      <c r="C68" s="6" t="s">
        <v>80</v>
      </c>
      <c r="D68" s="7">
        <v>2.6818615029814814</v>
      </c>
      <c r="E68" s="31">
        <v>26.838235294117649</v>
      </c>
    </row>
    <row r="69" spans="1:6" x14ac:dyDescent="0.2">
      <c r="B69" s="6">
        <v>3750</v>
      </c>
      <c r="C69" s="6" t="s">
        <v>81</v>
      </c>
      <c r="D69" s="7">
        <v>2.2054525069614286</v>
      </c>
      <c r="E69" s="29">
        <v>141.80672268907563</v>
      </c>
    </row>
    <row r="70" spans="1:6" x14ac:dyDescent="0.2">
      <c r="B70" s="6">
        <v>3750</v>
      </c>
      <c r="C70" s="6" t="s">
        <v>82</v>
      </c>
      <c r="D70" s="7">
        <v>2.3915380183837915</v>
      </c>
      <c r="E70" s="31">
        <v>13.198653198653199</v>
      </c>
    </row>
    <row r="71" spans="1:6" x14ac:dyDescent="0.2">
      <c r="B71" s="6">
        <v>3750</v>
      </c>
      <c r="C71" s="6" t="s">
        <v>83</v>
      </c>
      <c r="D71" s="7">
        <v>2.2170900145946089</v>
      </c>
      <c r="E71" s="31">
        <v>48.714953271028037</v>
      </c>
    </row>
    <row r="72" spans="1:6" x14ac:dyDescent="0.2">
      <c r="B72" s="6">
        <v>3750</v>
      </c>
      <c r="C72" s="6" t="s">
        <v>84</v>
      </c>
      <c r="D72" s="7">
        <v>2.0708835034495898</v>
      </c>
      <c r="E72" s="31">
        <v>10.404040404040403</v>
      </c>
    </row>
    <row r="73" spans="1:6" x14ac:dyDescent="0.2">
      <c r="B73" s="6">
        <v>3750</v>
      </c>
      <c r="C73" s="6" t="s">
        <v>85</v>
      </c>
      <c r="D73" s="7">
        <v>2.5332865371730073</v>
      </c>
      <c r="E73" s="7">
        <v>4.7101449275362324</v>
      </c>
    </row>
    <row r="74" spans="1:6" x14ac:dyDescent="0.2">
      <c r="B74" s="6">
        <v>3750</v>
      </c>
      <c r="C74" s="6" t="s">
        <v>86</v>
      </c>
      <c r="D74" s="7">
        <v>2.3979108030848777</v>
      </c>
      <c r="E74" s="31">
        <v>64.166666666666671</v>
      </c>
    </row>
    <row r="75" spans="1:6" x14ac:dyDescent="0.2">
      <c r="B75" s="6">
        <v>3750</v>
      </c>
      <c r="C75" s="6" t="s">
        <v>87</v>
      </c>
      <c r="D75" s="7">
        <v>2.107751400424668</v>
      </c>
      <c r="E75" s="31">
        <v>15.647058823529413</v>
      </c>
    </row>
    <row r="76" spans="1:6" x14ac:dyDescent="0.2">
      <c r="A76" s="1"/>
      <c r="B76" s="6">
        <v>3750</v>
      </c>
      <c r="C76" s="6" t="s">
        <v>89</v>
      </c>
      <c r="D76" s="7">
        <v>2.3164444731633411</v>
      </c>
      <c r="E76" s="7">
        <v>4.8708146176962064</v>
      </c>
      <c r="F76" s="8" t="s">
        <v>88</v>
      </c>
    </row>
    <row r="77" spans="1:6" x14ac:dyDescent="0.2">
      <c r="A77" s="1"/>
      <c r="B77" s="6">
        <v>3750</v>
      </c>
      <c r="C77" s="6" t="s">
        <v>90</v>
      </c>
      <c r="D77" s="7">
        <v>2.3741073253586533</v>
      </c>
      <c r="E77" s="7">
        <v>5.5257147657081012</v>
      </c>
    </row>
    <row r="78" spans="1:6" x14ac:dyDescent="0.2">
      <c r="A78" s="6" t="s">
        <v>743</v>
      </c>
      <c r="B78" s="6">
        <v>3480</v>
      </c>
      <c r="C78" s="6" t="s">
        <v>91</v>
      </c>
      <c r="D78" s="7">
        <v>1.630383914723321</v>
      </c>
      <c r="E78" s="29">
        <v>441.88485744795537</v>
      </c>
      <c r="F78" s="8" t="s">
        <v>88</v>
      </c>
    </row>
    <row r="79" spans="1:6" x14ac:dyDescent="0.2">
      <c r="B79" s="6">
        <v>3480</v>
      </c>
      <c r="C79" s="6" t="s">
        <v>92</v>
      </c>
      <c r="D79" s="7">
        <v>2.1055112653580887</v>
      </c>
      <c r="E79" s="29">
        <v>1031.5830743490687</v>
      </c>
    </row>
    <row r="80" spans="1:6" x14ac:dyDescent="0.2">
      <c r="B80" s="6">
        <v>3480</v>
      </c>
      <c r="C80" s="6" t="s">
        <v>93</v>
      </c>
      <c r="D80" s="7">
        <v>3.6772715311334623</v>
      </c>
      <c r="E80" s="29">
        <v>314.21346189367449</v>
      </c>
    </row>
    <row r="81" spans="2:6" x14ac:dyDescent="0.2">
      <c r="B81" s="6">
        <v>3480</v>
      </c>
      <c r="C81" s="6" t="s">
        <v>94</v>
      </c>
      <c r="D81" s="7">
        <v>1.7199753918524781</v>
      </c>
      <c r="E81" s="29">
        <v>1521.0449005528428</v>
      </c>
    </row>
    <row r="82" spans="2:6" x14ac:dyDescent="0.2">
      <c r="B82" s="6">
        <v>3480</v>
      </c>
      <c r="C82" s="6" t="s">
        <v>95</v>
      </c>
      <c r="D82" s="7">
        <v>2.6226008860115013</v>
      </c>
      <c r="E82" s="29">
        <v>2472.9840129230201</v>
      </c>
    </row>
    <row r="83" spans="2:6" x14ac:dyDescent="0.2">
      <c r="B83" s="6">
        <v>3480</v>
      </c>
      <c r="C83" s="6" t="s">
        <v>96</v>
      </c>
      <c r="D83" s="7">
        <v>2.8418307022027438</v>
      </c>
      <c r="E83" s="29">
        <v>2872.5707668654127</v>
      </c>
    </row>
    <row r="84" spans="2:6" x14ac:dyDescent="0.2">
      <c r="B84" s="6">
        <v>3480</v>
      </c>
      <c r="C84" s="6" t="s">
        <v>97</v>
      </c>
      <c r="D84" s="7">
        <v>2.6299497895008881</v>
      </c>
      <c r="E84" s="29">
        <v>3064.9605766119521</v>
      </c>
    </row>
    <row r="85" spans="2:6" x14ac:dyDescent="0.2">
      <c r="B85" s="6">
        <v>3480</v>
      </c>
      <c r="C85" s="6" t="s">
        <v>98</v>
      </c>
      <c r="D85" s="7">
        <v>2.3058083701531511</v>
      </c>
      <c r="E85" s="29">
        <v>1318.8412814644789</v>
      </c>
    </row>
    <row r="86" spans="2:6" x14ac:dyDescent="0.2">
      <c r="B86" s="6">
        <v>3480</v>
      </c>
      <c r="C86" s="6" t="s">
        <v>99</v>
      </c>
      <c r="D86" s="7">
        <v>2.0097349999733551</v>
      </c>
      <c r="E86" s="29">
        <v>1783.7970494467274</v>
      </c>
    </row>
    <row r="87" spans="2:6" x14ac:dyDescent="0.2">
      <c r="B87" s="6">
        <v>3480</v>
      </c>
      <c r="C87" s="6" t="s">
        <v>100</v>
      </c>
      <c r="D87" s="7">
        <v>3.7546759192999697</v>
      </c>
      <c r="E87" s="29">
        <v>754.75781180563126</v>
      </c>
    </row>
    <row r="88" spans="2:6" x14ac:dyDescent="0.2">
      <c r="B88" s="6">
        <v>3480</v>
      </c>
      <c r="C88" s="6" t="s">
        <v>101</v>
      </c>
      <c r="D88" s="7">
        <v>2.410028602066951</v>
      </c>
      <c r="E88" s="29">
        <v>989.47467576414715</v>
      </c>
    </row>
    <row r="89" spans="2:6" x14ac:dyDescent="0.2">
      <c r="B89" s="6">
        <v>3480</v>
      </c>
      <c r="C89" s="6" t="s">
        <v>102</v>
      </c>
      <c r="D89" s="7">
        <v>1.5211339814122853</v>
      </c>
      <c r="E89" s="29">
        <v>735.58214990944464</v>
      </c>
    </row>
    <row r="90" spans="2:6" x14ac:dyDescent="0.2">
      <c r="B90" s="6">
        <v>3450</v>
      </c>
      <c r="C90" s="6" t="s">
        <v>1410</v>
      </c>
      <c r="D90" s="7">
        <v>1.4765684714166125</v>
      </c>
      <c r="E90" s="29">
        <f>23.52/0.017</f>
        <v>1383.5294117647059</v>
      </c>
      <c r="F90" s="8" t="s">
        <v>103</v>
      </c>
    </row>
    <row r="91" spans="2:6" x14ac:dyDescent="0.2">
      <c r="B91" s="6">
        <v>3450</v>
      </c>
      <c r="C91" s="6" t="s">
        <v>104</v>
      </c>
      <c r="D91" s="7">
        <v>1.5976227373667982</v>
      </c>
      <c r="E91" s="29">
        <f>24.61/0.02</f>
        <v>1230.5</v>
      </c>
    </row>
    <row r="92" spans="2:6" x14ac:dyDescent="0.2">
      <c r="B92" s="6">
        <v>3450</v>
      </c>
      <c r="C92" s="6" t="s">
        <v>105</v>
      </c>
      <c r="D92" s="7">
        <v>1.7640155233366053</v>
      </c>
      <c r="E92" s="29">
        <f>24.82/0.14</f>
        <v>177.28571428571428</v>
      </c>
    </row>
    <row r="93" spans="2:6" x14ac:dyDescent="0.2">
      <c r="B93" s="6">
        <v>3450</v>
      </c>
      <c r="C93" s="6" t="s">
        <v>106</v>
      </c>
      <c r="D93" s="7">
        <v>1.6750441028477081</v>
      </c>
      <c r="E93" s="29">
        <f>23.92/0.012</f>
        <v>1993.3333333333335</v>
      </c>
    </row>
    <row r="94" spans="2:6" x14ac:dyDescent="0.2">
      <c r="B94" s="6">
        <v>3450</v>
      </c>
      <c r="C94" s="6" t="s">
        <v>108</v>
      </c>
      <c r="D94" s="7">
        <v>2.98</v>
      </c>
      <c r="E94" s="29">
        <v>1210.2105263157896</v>
      </c>
      <c r="F94" s="8" t="s">
        <v>107</v>
      </c>
    </row>
    <row r="95" spans="2:6" x14ac:dyDescent="0.2">
      <c r="B95" s="6">
        <v>3450</v>
      </c>
      <c r="C95" s="6" t="s">
        <v>109</v>
      </c>
      <c r="D95" s="7">
        <v>1.82</v>
      </c>
      <c r="E95" s="29">
        <v>971.72164779254888</v>
      </c>
    </row>
    <row r="96" spans="2:6" x14ac:dyDescent="0.2">
      <c r="B96" s="6">
        <v>3450</v>
      </c>
      <c r="C96" s="6" t="s">
        <v>110</v>
      </c>
      <c r="D96" s="7">
        <v>2.2799999999999998</v>
      </c>
      <c r="E96" s="31">
        <v>85.275605569330537</v>
      </c>
    </row>
    <row r="97" spans="2:6" x14ac:dyDescent="0.2">
      <c r="B97" s="6">
        <v>3450</v>
      </c>
      <c r="C97" s="6" t="s">
        <v>111</v>
      </c>
      <c r="D97" s="7">
        <v>1.63</v>
      </c>
      <c r="E97" s="29">
        <v>875.64322469982847</v>
      </c>
    </row>
    <row r="98" spans="2:6" x14ac:dyDescent="0.2">
      <c r="B98" s="6">
        <v>3450</v>
      </c>
      <c r="C98" s="6" t="s">
        <v>112</v>
      </c>
      <c r="D98" s="7">
        <v>2.4548741064016353</v>
      </c>
      <c r="E98" s="29">
        <v>1450.4956629491944</v>
      </c>
    </row>
    <row r="99" spans="2:6" x14ac:dyDescent="0.2">
      <c r="B99" s="6">
        <v>3450</v>
      </c>
      <c r="C99" s="6" t="s">
        <v>113</v>
      </c>
      <c r="D99" s="7">
        <v>1.2368094266807892</v>
      </c>
      <c r="E99" s="29">
        <v>518.83400049198292</v>
      </c>
    </row>
    <row r="100" spans="2:6" x14ac:dyDescent="0.2">
      <c r="B100" s="6">
        <v>3450</v>
      </c>
      <c r="C100" s="6" t="s">
        <v>114</v>
      </c>
      <c r="D100" s="7">
        <v>1.3140887400875325</v>
      </c>
      <c r="E100" s="29">
        <v>691.69530586665587</v>
      </c>
    </row>
    <row r="101" spans="2:6" x14ac:dyDescent="0.2">
      <c r="B101" s="6">
        <v>3450</v>
      </c>
      <c r="C101" s="6" t="s">
        <v>115</v>
      </c>
      <c r="D101" s="7">
        <v>1.5398393007074826</v>
      </c>
      <c r="E101" s="29">
        <v>587.54520762828793</v>
      </c>
    </row>
    <row r="102" spans="2:6" x14ac:dyDescent="0.2">
      <c r="B102" s="6">
        <v>3450</v>
      </c>
      <c r="C102" s="6" t="s">
        <v>116</v>
      </c>
      <c r="D102" s="7">
        <v>1.4776747861860835</v>
      </c>
      <c r="E102" s="29">
        <v>1601.4277286135696</v>
      </c>
    </row>
    <row r="103" spans="2:6" x14ac:dyDescent="0.2">
      <c r="B103" s="6">
        <v>3450</v>
      </c>
      <c r="C103" s="6" t="s">
        <v>117</v>
      </c>
      <c r="D103" s="7">
        <v>1.7613124024531495</v>
      </c>
      <c r="E103" s="7">
        <v>9.2015478687265535</v>
      </c>
    </row>
    <row r="104" spans="2:6" x14ac:dyDescent="0.2">
      <c r="B104" s="6">
        <v>3450</v>
      </c>
      <c r="C104" s="6" t="s">
        <v>118</v>
      </c>
      <c r="D104" s="7">
        <v>1.4664346425308077</v>
      </c>
      <c r="E104" s="29">
        <v>174.26623293084117</v>
      </c>
    </row>
    <row r="105" spans="2:6" x14ac:dyDescent="0.2">
      <c r="B105" s="6">
        <v>3450</v>
      </c>
      <c r="C105" s="6" t="s">
        <v>119</v>
      </c>
      <c r="D105" s="7">
        <v>1.9578011368796049</v>
      </c>
      <c r="E105" s="29">
        <v>372.33742438217377</v>
      </c>
      <c r="F105" s="8" t="s">
        <v>88</v>
      </c>
    </row>
    <row r="106" spans="2:6" x14ac:dyDescent="0.2">
      <c r="B106" s="6">
        <v>3450</v>
      </c>
      <c r="C106" s="6" t="s">
        <v>120</v>
      </c>
      <c r="D106" s="7">
        <v>2.3253397133698441</v>
      </c>
      <c r="E106" s="29">
        <v>759.9480645171451</v>
      </c>
    </row>
    <row r="107" spans="2:6" x14ac:dyDescent="0.2">
      <c r="B107" s="6">
        <v>3450</v>
      </c>
      <c r="C107" s="6" t="s">
        <v>121</v>
      </c>
      <c r="D107" s="7">
        <v>1.391921821212138</v>
      </c>
      <c r="E107" s="7">
        <v>63.999366167102664</v>
      </c>
    </row>
    <row r="108" spans="2:6" x14ac:dyDescent="0.2">
      <c r="B108" s="6">
        <v>3450</v>
      </c>
      <c r="C108" s="6" t="s">
        <v>122</v>
      </c>
      <c r="D108" s="7">
        <v>1.2897781694711843</v>
      </c>
      <c r="E108" s="31">
        <v>74.734492733581561</v>
      </c>
    </row>
    <row r="109" spans="2:6" x14ac:dyDescent="0.2">
      <c r="B109" s="6">
        <v>3450</v>
      </c>
      <c r="C109" s="6" t="s">
        <v>123</v>
      </c>
      <c r="D109" s="7">
        <v>1.3266971491841641</v>
      </c>
      <c r="E109" s="31">
        <v>74.919110420041036</v>
      </c>
    </row>
    <row r="110" spans="2:6" x14ac:dyDescent="0.2">
      <c r="B110" s="6">
        <v>3450</v>
      </c>
      <c r="C110" s="6" t="s">
        <v>124</v>
      </c>
      <c r="D110" s="7">
        <v>1.7344734124683088</v>
      </c>
      <c r="E110" s="7">
        <v>21.676060623699751</v>
      </c>
      <c r="F110" s="30"/>
    </row>
    <row r="111" spans="2:6" x14ac:dyDescent="0.2">
      <c r="B111" s="6">
        <v>3450</v>
      </c>
      <c r="C111" s="6" t="s">
        <v>125</v>
      </c>
      <c r="D111" s="7">
        <v>1.7142465852920625</v>
      </c>
      <c r="E111" s="29">
        <v>112.27774986139997</v>
      </c>
    </row>
    <row r="112" spans="2:6" x14ac:dyDescent="0.2">
      <c r="B112" s="6">
        <v>3450</v>
      </c>
      <c r="C112" s="6" t="s">
        <v>126</v>
      </c>
      <c r="D112" s="7">
        <v>1.643235277878468</v>
      </c>
      <c r="E112" s="29">
        <v>1045.08962668965</v>
      </c>
    </row>
    <row r="113" spans="1:6" x14ac:dyDescent="0.2">
      <c r="B113" s="6">
        <v>3450</v>
      </c>
      <c r="C113" s="6" t="s">
        <v>127</v>
      </c>
      <c r="D113" s="7">
        <v>1.3388442388250978</v>
      </c>
      <c r="E113" s="31">
        <v>10.521068688102373</v>
      </c>
    </row>
    <row r="114" spans="1:6" x14ac:dyDescent="0.2">
      <c r="A114" s="6" t="s">
        <v>742</v>
      </c>
      <c r="B114" s="6">
        <v>3200</v>
      </c>
      <c r="C114" s="6" t="s">
        <v>128</v>
      </c>
      <c r="D114" s="7">
        <v>1.7818645678252831</v>
      </c>
      <c r="E114" s="26" t="s">
        <v>1386</v>
      </c>
      <c r="F114" s="8" t="s">
        <v>1411</v>
      </c>
    </row>
    <row r="115" spans="1:6" x14ac:dyDescent="0.2">
      <c r="B115" s="6">
        <v>3200</v>
      </c>
      <c r="C115" s="6" t="s">
        <v>129</v>
      </c>
      <c r="D115" s="7">
        <v>2.0826079099431856</v>
      </c>
      <c r="E115" s="26" t="s">
        <v>1386</v>
      </c>
    </row>
    <row r="116" spans="1:6" x14ac:dyDescent="0.2">
      <c r="B116" s="6">
        <v>3200</v>
      </c>
      <c r="C116" s="6" t="s">
        <v>130</v>
      </c>
      <c r="D116" s="7">
        <v>1.4037144959304215</v>
      </c>
      <c r="E116" s="26" t="s">
        <v>1386</v>
      </c>
    </row>
    <row r="117" spans="1:6" x14ac:dyDescent="0.2">
      <c r="B117" s="6">
        <v>3200</v>
      </c>
      <c r="C117" s="6" t="s">
        <v>131</v>
      </c>
      <c r="D117" s="7">
        <v>2.1048760542525748</v>
      </c>
      <c r="E117" s="26" t="s">
        <v>1386</v>
      </c>
    </row>
    <row r="118" spans="1:6" x14ac:dyDescent="0.2">
      <c r="B118" s="6">
        <v>3200</v>
      </c>
      <c r="C118" s="6" t="s">
        <v>132</v>
      </c>
      <c r="D118" s="7">
        <v>1.6885971836709317</v>
      </c>
      <c r="E118" s="26" t="s">
        <v>1386</v>
      </c>
    </row>
    <row r="119" spans="1:6" x14ac:dyDescent="0.2">
      <c r="B119" s="6">
        <v>3200</v>
      </c>
      <c r="C119" s="6" t="s">
        <v>133</v>
      </c>
      <c r="D119" s="7">
        <v>1.7718762219836011</v>
      </c>
      <c r="E119" s="26" t="s">
        <v>1386</v>
      </c>
    </row>
    <row r="120" spans="1:6" x14ac:dyDescent="0.2">
      <c r="B120" s="6">
        <v>3200</v>
      </c>
      <c r="C120" s="6" t="s">
        <v>134</v>
      </c>
      <c r="D120" s="7">
        <v>1.1882319109165562</v>
      </c>
      <c r="E120" s="26" t="s">
        <v>1386</v>
      </c>
    </row>
    <row r="121" spans="1:6" x14ac:dyDescent="0.2">
      <c r="A121" s="6" t="s">
        <v>744</v>
      </c>
      <c r="B121" s="6">
        <v>3200</v>
      </c>
      <c r="C121" s="6" t="s">
        <v>135</v>
      </c>
      <c r="D121" s="7">
        <v>1.7702639017900941</v>
      </c>
      <c r="E121" s="29">
        <v>2560.3960396039606</v>
      </c>
      <c r="F121" s="8" t="s">
        <v>838</v>
      </c>
    </row>
    <row r="122" spans="1:6" x14ac:dyDescent="0.2">
      <c r="A122" s="6" t="s">
        <v>741</v>
      </c>
      <c r="B122" s="6">
        <v>3150</v>
      </c>
      <c r="C122" s="6" t="s">
        <v>137</v>
      </c>
      <c r="D122" s="7">
        <v>1.6016813416835449</v>
      </c>
      <c r="E122" s="31">
        <v>42.694444444444443</v>
      </c>
      <c r="F122" s="8" t="s">
        <v>136</v>
      </c>
    </row>
    <row r="123" spans="1:6" x14ac:dyDescent="0.2">
      <c r="B123" s="6">
        <v>3150</v>
      </c>
      <c r="C123" s="6" t="s">
        <v>138</v>
      </c>
      <c r="D123" s="7">
        <v>1.5571901933034464</v>
      </c>
      <c r="E123" s="31">
        <v>34.885714285714293</v>
      </c>
    </row>
    <row r="124" spans="1:6" x14ac:dyDescent="0.2">
      <c r="B124" s="6">
        <v>3150</v>
      </c>
      <c r="C124" s="6" t="s">
        <v>139</v>
      </c>
      <c r="D124" s="7">
        <v>1.6016813416835449</v>
      </c>
      <c r="E124" s="31">
        <v>35.583333333333336</v>
      </c>
    </row>
    <row r="125" spans="1:6" x14ac:dyDescent="0.2">
      <c r="B125" s="6">
        <v>3150</v>
      </c>
      <c r="C125" s="6" t="s">
        <v>140</v>
      </c>
      <c r="D125" s="7">
        <v>1.6016813416835449</v>
      </c>
      <c r="E125" s="31">
        <v>42.472222222222221</v>
      </c>
    </row>
    <row r="126" spans="1:6" x14ac:dyDescent="0.2">
      <c r="B126" s="6">
        <v>3150</v>
      </c>
      <c r="C126" s="6" t="s">
        <v>141</v>
      </c>
      <c r="D126" s="7">
        <v>1.6016813416835449</v>
      </c>
      <c r="E126" s="31">
        <v>37.611111111111107</v>
      </c>
    </row>
    <row r="127" spans="1:6" x14ac:dyDescent="0.2">
      <c r="B127" s="6">
        <v>3150</v>
      </c>
      <c r="C127" s="6" t="s">
        <v>142</v>
      </c>
      <c r="D127" s="7">
        <v>1.4349667224383891</v>
      </c>
      <c r="E127" s="31">
        <v>33.999999999999993</v>
      </c>
    </row>
    <row r="128" spans="1:6" x14ac:dyDescent="0.2">
      <c r="B128" s="6">
        <v>3150</v>
      </c>
      <c r="C128" s="6" t="s">
        <v>143</v>
      </c>
      <c r="D128" s="7">
        <v>1.3653500172294168</v>
      </c>
      <c r="E128" s="31">
        <v>50.857142857142854</v>
      </c>
    </row>
    <row r="129" spans="1:6" x14ac:dyDescent="0.2">
      <c r="B129" s="6">
        <v>3150</v>
      </c>
      <c r="C129" s="6" t="s">
        <v>144</v>
      </c>
      <c r="D129" s="7">
        <v>1.1420129337496545</v>
      </c>
      <c r="E129" s="31">
        <v>65.75</v>
      </c>
    </row>
    <row r="130" spans="1:6" x14ac:dyDescent="0.2">
      <c r="B130" s="6">
        <v>3150</v>
      </c>
      <c r="C130" s="6" t="s">
        <v>145</v>
      </c>
      <c r="D130" s="7">
        <v>1.3695977396118773</v>
      </c>
      <c r="E130" s="31">
        <v>51.230769230769234</v>
      </c>
    </row>
    <row r="131" spans="1:6" x14ac:dyDescent="0.2">
      <c r="B131" s="6">
        <v>3150</v>
      </c>
      <c r="C131" s="6" t="s">
        <v>146</v>
      </c>
      <c r="D131" s="7">
        <v>1.3695977396118773</v>
      </c>
      <c r="E131" s="31">
        <v>51.153846153846153</v>
      </c>
    </row>
    <row r="132" spans="1:6" x14ac:dyDescent="0.2">
      <c r="B132" s="6">
        <v>3150</v>
      </c>
      <c r="C132" s="6" t="s">
        <v>147</v>
      </c>
      <c r="D132" s="7">
        <v>1.2068047876111985</v>
      </c>
      <c r="E132" s="31">
        <v>59.076923076923073</v>
      </c>
    </row>
    <row r="133" spans="1:6" x14ac:dyDescent="0.2">
      <c r="B133" s="6">
        <v>3150</v>
      </c>
      <c r="C133" s="6" t="s">
        <v>148</v>
      </c>
      <c r="D133" s="7">
        <v>1.3594688187431749</v>
      </c>
      <c r="E133" s="31">
        <v>19.463414634146343</v>
      </c>
    </row>
    <row r="134" spans="1:6" x14ac:dyDescent="0.2">
      <c r="B134" s="6">
        <v>3150</v>
      </c>
      <c r="C134" s="6" t="s">
        <v>149</v>
      </c>
      <c r="D134" s="7">
        <v>1.2931156016179826</v>
      </c>
      <c r="E134" s="31">
        <v>21.789473684210524</v>
      </c>
    </row>
    <row r="135" spans="1:6" x14ac:dyDescent="0.2">
      <c r="B135" s="6">
        <v>3150</v>
      </c>
      <c r="C135" s="6" t="s">
        <v>150</v>
      </c>
      <c r="D135" s="7">
        <v>1.9551737621888012</v>
      </c>
      <c r="E135" s="29">
        <v>113.33333333333333</v>
      </c>
    </row>
    <row r="136" spans="1:6" x14ac:dyDescent="0.2">
      <c r="B136" s="6">
        <v>3150</v>
      </c>
      <c r="C136" s="6" t="s">
        <v>151</v>
      </c>
      <c r="D136" s="7">
        <v>1.9551737621888012</v>
      </c>
      <c r="E136" s="31">
        <v>56.666666666666664</v>
      </c>
    </row>
    <row r="137" spans="1:6" x14ac:dyDescent="0.2">
      <c r="B137" s="6">
        <v>3150</v>
      </c>
      <c r="C137" s="6" t="s">
        <v>152</v>
      </c>
      <c r="D137" s="7">
        <v>1.562000252895279</v>
      </c>
      <c r="E137" s="29">
        <v>137.5</v>
      </c>
    </row>
    <row r="138" spans="1:6" x14ac:dyDescent="0.2">
      <c r="B138" s="6">
        <v>3150</v>
      </c>
      <c r="C138" s="6" t="s">
        <v>153</v>
      </c>
      <c r="D138" s="7">
        <v>1.7642005359078732</v>
      </c>
      <c r="E138" s="7">
        <v>1.2173913043478262</v>
      </c>
    </row>
    <row r="139" spans="1:6" x14ac:dyDescent="0.2">
      <c r="B139" s="6">
        <v>3150</v>
      </c>
      <c r="C139" s="6" t="s">
        <v>154</v>
      </c>
      <c r="D139" s="7">
        <v>2.0084796096280777</v>
      </c>
      <c r="E139" s="7">
        <v>1.3</v>
      </c>
    </row>
    <row r="140" spans="1:6" x14ac:dyDescent="0.2">
      <c r="A140" s="6" t="s">
        <v>746</v>
      </c>
      <c r="B140" s="6">
        <v>3100</v>
      </c>
      <c r="C140" s="6" t="s">
        <v>156</v>
      </c>
      <c r="D140" s="7">
        <v>1.4637584943522439</v>
      </c>
      <c r="E140" s="29">
        <v>160</v>
      </c>
      <c r="F140" s="8" t="s">
        <v>155</v>
      </c>
    </row>
    <row r="141" spans="1:6" x14ac:dyDescent="0.2">
      <c r="B141" s="6">
        <v>3100</v>
      </c>
      <c r="C141" s="6" t="s">
        <v>157</v>
      </c>
      <c r="D141" s="7">
        <v>1.245061329920494</v>
      </c>
      <c r="E141" s="31">
        <v>94.166666666666657</v>
      </c>
    </row>
    <row r="142" spans="1:6" x14ac:dyDescent="0.2">
      <c r="B142" s="6">
        <v>3100</v>
      </c>
      <c r="C142" s="6" t="s">
        <v>158</v>
      </c>
      <c r="D142" s="7">
        <v>1.9899977128342503</v>
      </c>
      <c r="E142" s="31">
        <v>29.411764705882351</v>
      </c>
    </row>
    <row r="143" spans="1:6" x14ac:dyDescent="0.2">
      <c r="B143" s="6">
        <v>3100</v>
      </c>
      <c r="C143" s="6" t="s">
        <v>159</v>
      </c>
      <c r="D143" s="7">
        <v>0.9904835320496016</v>
      </c>
      <c r="E143" s="29">
        <v>179</v>
      </c>
    </row>
    <row r="144" spans="1:6" x14ac:dyDescent="0.2">
      <c r="B144" s="6">
        <v>3100</v>
      </c>
      <c r="C144" s="6" t="s">
        <v>160</v>
      </c>
      <c r="D144" s="7">
        <v>1.5885965032870966</v>
      </c>
      <c r="E144" s="29">
        <v>643.33333333333326</v>
      </c>
    </row>
    <row r="145" spans="1:6" x14ac:dyDescent="0.2">
      <c r="B145" s="6">
        <v>3100</v>
      </c>
      <c r="C145" s="6" t="s">
        <v>161</v>
      </c>
      <c r="D145" s="7">
        <v>1.3185919949098164</v>
      </c>
      <c r="E145" s="29">
        <v>386.36363636363632</v>
      </c>
    </row>
    <row r="146" spans="1:6" x14ac:dyDescent="0.2">
      <c r="B146" s="6">
        <v>3100</v>
      </c>
      <c r="C146" s="6" t="s">
        <v>162</v>
      </c>
      <c r="D146" s="7">
        <v>1.1878385444599378</v>
      </c>
      <c r="E146" s="29">
        <v>123.33333333333334</v>
      </c>
    </row>
    <row r="147" spans="1:6" x14ac:dyDescent="0.2">
      <c r="A147" s="6" t="s">
        <v>747</v>
      </c>
      <c r="B147" s="6">
        <v>3000</v>
      </c>
      <c r="C147" s="6" t="s">
        <v>164</v>
      </c>
      <c r="D147" s="7">
        <v>2.7751687824776936</v>
      </c>
      <c r="E147" s="31">
        <f>15.07/1.025</f>
        <v>14.702439024390246</v>
      </c>
      <c r="F147" s="8" t="s">
        <v>163</v>
      </c>
    </row>
    <row r="148" spans="1:6" x14ac:dyDescent="0.2">
      <c r="A148" s="6" t="s">
        <v>745</v>
      </c>
      <c r="B148" s="6">
        <v>3000</v>
      </c>
      <c r="C148" s="6" t="s">
        <v>166</v>
      </c>
      <c r="D148" s="7">
        <v>1.8899848801209589</v>
      </c>
      <c r="E148" s="26" t="s">
        <v>1386</v>
      </c>
      <c r="F148" s="8" t="s">
        <v>165</v>
      </c>
    </row>
    <row r="149" spans="1:6" x14ac:dyDescent="0.2">
      <c r="A149" s="6" t="s">
        <v>748</v>
      </c>
      <c r="B149" s="6">
        <v>2950</v>
      </c>
      <c r="C149" s="6" t="s">
        <v>168</v>
      </c>
      <c r="D149" s="7">
        <v>1.374383163746747</v>
      </c>
      <c r="E149" s="31">
        <v>58.030303030303031</v>
      </c>
      <c r="F149" s="8" t="s">
        <v>167</v>
      </c>
    </row>
    <row r="150" spans="1:6" x14ac:dyDescent="0.2">
      <c r="B150" s="6">
        <v>2950</v>
      </c>
      <c r="D150" s="7">
        <v>1.5413992743566491</v>
      </c>
      <c r="E150" s="7" t="s">
        <v>1412</v>
      </c>
    </row>
    <row r="151" spans="1:6" x14ac:dyDescent="0.2">
      <c r="B151" s="6">
        <v>2950</v>
      </c>
      <c r="D151" s="7">
        <v>1.411398108970932</v>
      </c>
      <c r="E151" s="7" t="s">
        <v>1412</v>
      </c>
    </row>
    <row r="152" spans="1:6" x14ac:dyDescent="0.2">
      <c r="B152" s="6">
        <v>2950</v>
      </c>
      <c r="D152" s="7">
        <v>1.6211365325047522</v>
      </c>
      <c r="E152" s="7" t="s">
        <v>1412</v>
      </c>
    </row>
    <row r="153" spans="1:6" x14ac:dyDescent="0.2">
      <c r="B153" s="6">
        <v>2950</v>
      </c>
      <c r="D153" s="7">
        <v>1.4325285857668508</v>
      </c>
      <c r="E153" s="7" t="s">
        <v>1412</v>
      </c>
    </row>
    <row r="154" spans="1:6" x14ac:dyDescent="0.2">
      <c r="B154" s="6">
        <v>2950</v>
      </c>
      <c r="D154" s="7">
        <v>1.3041359740892544</v>
      </c>
      <c r="E154" s="29">
        <v>163</v>
      </c>
    </row>
    <row r="155" spans="1:6" x14ac:dyDescent="0.2">
      <c r="B155" s="6">
        <v>2950</v>
      </c>
      <c r="D155" s="7">
        <v>1.402728676414752</v>
      </c>
      <c r="E155" s="29">
        <v>682.84210526315792</v>
      </c>
    </row>
    <row r="156" spans="1:6" x14ac:dyDescent="0.2">
      <c r="B156" s="6">
        <v>2950</v>
      </c>
      <c r="D156" s="7">
        <v>1.5513875443173284</v>
      </c>
      <c r="E156" s="7" t="s">
        <v>1412</v>
      </c>
    </row>
    <row r="157" spans="1:6" x14ac:dyDescent="0.2">
      <c r="B157" s="6">
        <v>2950</v>
      </c>
      <c r="D157" s="7">
        <v>1.4501008037445848</v>
      </c>
      <c r="E157" s="7" t="s">
        <v>1412</v>
      </c>
    </row>
    <row r="158" spans="1:6" x14ac:dyDescent="0.2">
      <c r="B158" s="6">
        <v>2950</v>
      </c>
      <c r="D158" s="7">
        <v>1.543321544542634</v>
      </c>
      <c r="E158" s="7" t="s">
        <v>1412</v>
      </c>
    </row>
    <row r="159" spans="1:6" x14ac:dyDescent="0.2">
      <c r="B159" s="6">
        <v>2950</v>
      </c>
      <c r="D159" s="7">
        <v>1.3067022512047397</v>
      </c>
      <c r="E159" s="7" t="s">
        <v>1412</v>
      </c>
    </row>
    <row r="160" spans="1:6" x14ac:dyDescent="0.2">
      <c r="B160" s="6">
        <v>2950</v>
      </c>
      <c r="D160" s="7">
        <v>1.3244844245567637</v>
      </c>
      <c r="E160" s="7" t="s">
        <v>1412</v>
      </c>
    </row>
    <row r="161" spans="1:6" x14ac:dyDescent="0.2">
      <c r="B161" s="6">
        <v>2950</v>
      </c>
      <c r="D161" s="7">
        <v>1.3058477408834084</v>
      </c>
      <c r="E161" s="7" t="s">
        <v>1412</v>
      </c>
    </row>
    <row r="162" spans="1:6" x14ac:dyDescent="0.2">
      <c r="B162" s="6">
        <v>2950</v>
      </c>
      <c r="D162" s="7">
        <v>1.3579137272145307</v>
      </c>
      <c r="E162" s="7" t="s">
        <v>1412</v>
      </c>
    </row>
    <row r="163" spans="1:6" x14ac:dyDescent="0.2">
      <c r="B163" s="6">
        <v>2950</v>
      </c>
      <c r="D163" s="7">
        <v>1.4871380042554199</v>
      </c>
      <c r="E163" s="7" t="s">
        <v>1412</v>
      </c>
    </row>
    <row r="164" spans="1:6" x14ac:dyDescent="0.2">
      <c r="B164" s="6">
        <v>2950</v>
      </c>
      <c r="C164" s="6" t="s">
        <v>169</v>
      </c>
      <c r="D164" s="7">
        <v>1.1524227218249106</v>
      </c>
      <c r="E164" s="31">
        <v>95.999999999999986</v>
      </c>
      <c r="F164" s="8" t="s">
        <v>839</v>
      </c>
    </row>
    <row r="165" spans="1:6" x14ac:dyDescent="0.2">
      <c r="B165" s="6">
        <v>2950</v>
      </c>
      <c r="C165" s="6" t="s">
        <v>171</v>
      </c>
      <c r="D165" s="7">
        <v>1.0336664381719802</v>
      </c>
      <c r="E165" s="29">
        <v>344.73684210526318</v>
      </c>
      <c r="F165" s="8" t="s">
        <v>170</v>
      </c>
    </row>
    <row r="166" spans="1:6" x14ac:dyDescent="0.2">
      <c r="B166" s="6">
        <v>2950</v>
      </c>
      <c r="C166" s="6" t="s">
        <v>172</v>
      </c>
      <c r="D166" s="7">
        <v>1.0955247331614759</v>
      </c>
      <c r="E166" s="29">
        <v>637.03703703703707</v>
      </c>
    </row>
    <row r="167" spans="1:6" x14ac:dyDescent="0.2">
      <c r="B167" s="6">
        <v>2950</v>
      </c>
      <c r="C167" s="6" t="s">
        <v>173</v>
      </c>
      <c r="D167" s="7">
        <v>1.210611877831967</v>
      </c>
      <c r="E167" s="29">
        <v>147.05882352941177</v>
      </c>
    </row>
    <row r="168" spans="1:6" x14ac:dyDescent="0.2">
      <c r="A168" s="6" t="s">
        <v>749</v>
      </c>
      <c r="B168" s="6">
        <v>2950</v>
      </c>
      <c r="C168" s="6" t="s">
        <v>809</v>
      </c>
      <c r="D168" s="7">
        <v>1.087200072562839</v>
      </c>
      <c r="E168" s="31">
        <v>10.8</v>
      </c>
      <c r="F168" s="8" t="s">
        <v>839</v>
      </c>
    </row>
    <row r="169" spans="1:6" x14ac:dyDescent="0.2">
      <c r="B169" s="6">
        <v>2950</v>
      </c>
      <c r="C169" s="6" t="s">
        <v>175</v>
      </c>
      <c r="D169" s="7">
        <v>0.97758688109440062</v>
      </c>
      <c r="E169" s="29">
        <v>456.66666666666669</v>
      </c>
      <c r="F169" s="8" t="s">
        <v>174</v>
      </c>
    </row>
    <row r="170" spans="1:6" x14ac:dyDescent="0.2">
      <c r="B170" s="6">
        <v>2950</v>
      </c>
      <c r="C170" s="6" t="s">
        <v>176</v>
      </c>
      <c r="D170" s="7">
        <v>0.88560063965669056</v>
      </c>
      <c r="E170" s="29">
        <v>200</v>
      </c>
    </row>
    <row r="171" spans="1:6" x14ac:dyDescent="0.2">
      <c r="B171" s="6">
        <v>2950</v>
      </c>
      <c r="C171" s="6" t="s">
        <v>177</v>
      </c>
      <c r="D171" s="7">
        <v>0.87095369429525338</v>
      </c>
      <c r="E171" s="7">
        <v>80</v>
      </c>
    </row>
    <row r="172" spans="1:6" x14ac:dyDescent="0.2">
      <c r="B172" s="6">
        <v>2950</v>
      </c>
      <c r="C172" s="6" t="s">
        <v>178</v>
      </c>
      <c r="D172" s="7">
        <v>0.97758688109440062</v>
      </c>
      <c r="E172" s="7">
        <v>2</v>
      </c>
    </row>
    <row r="173" spans="1:6" x14ac:dyDescent="0.2">
      <c r="B173" s="6">
        <v>2950</v>
      </c>
      <c r="C173" s="6" t="s">
        <v>179</v>
      </c>
      <c r="D173" s="7">
        <v>1.0657950831320164</v>
      </c>
      <c r="E173" s="31">
        <v>36.666666666666671</v>
      </c>
    </row>
    <row r="174" spans="1:6" x14ac:dyDescent="0.2">
      <c r="B174" s="6">
        <v>2950</v>
      </c>
      <c r="C174" s="6" t="s">
        <v>180</v>
      </c>
      <c r="D174" s="7">
        <v>0.87095369429525338</v>
      </c>
      <c r="E174" s="29">
        <v>1290</v>
      </c>
    </row>
    <row r="175" spans="1:6" x14ac:dyDescent="0.2">
      <c r="B175" s="6">
        <v>2950</v>
      </c>
      <c r="C175" s="6" t="s">
        <v>181</v>
      </c>
      <c r="D175" s="7">
        <v>1.1081800805938307</v>
      </c>
      <c r="E175" s="29">
        <v>583.33333333333337</v>
      </c>
    </row>
    <row r="176" spans="1:6" x14ac:dyDescent="0.2">
      <c r="A176" s="6" t="s">
        <v>750</v>
      </c>
      <c r="B176" s="6">
        <v>2900</v>
      </c>
      <c r="C176" s="6" t="s">
        <v>183</v>
      </c>
      <c r="D176" s="7">
        <v>1.1969913381354076</v>
      </c>
      <c r="E176" s="7">
        <v>5.0956937799043063</v>
      </c>
      <c r="F176" s="8" t="s">
        <v>182</v>
      </c>
    </row>
    <row r="177" spans="1:6" x14ac:dyDescent="0.2">
      <c r="B177" s="6">
        <v>2900</v>
      </c>
      <c r="C177" s="6" t="s">
        <v>184</v>
      </c>
      <c r="D177" s="7">
        <v>1.3454010512514549</v>
      </c>
      <c r="E177" s="7">
        <v>7.593582887700534</v>
      </c>
    </row>
    <row r="178" spans="1:6" x14ac:dyDescent="0.2">
      <c r="B178" s="6">
        <v>2900</v>
      </c>
      <c r="C178" s="6" t="s">
        <v>185</v>
      </c>
      <c r="D178" s="7">
        <v>1.3496869842479011</v>
      </c>
      <c r="E178" s="7">
        <v>7.4210526315789469</v>
      </c>
    </row>
    <row r="179" spans="1:6" x14ac:dyDescent="0.2">
      <c r="B179" s="6">
        <v>2900</v>
      </c>
      <c r="C179" s="6" t="s">
        <v>186</v>
      </c>
      <c r="D179" s="7">
        <v>1.3108389688763569</v>
      </c>
      <c r="E179" s="31">
        <v>12.959830866807611</v>
      </c>
    </row>
    <row r="180" spans="1:6" x14ac:dyDescent="0.2">
      <c r="B180" s="6">
        <v>2900</v>
      </c>
      <c r="C180" s="6" t="s">
        <v>187</v>
      </c>
      <c r="D180" s="7">
        <v>1.2179295228305362</v>
      </c>
      <c r="E180" s="7">
        <v>9.3926247288503255</v>
      </c>
    </row>
    <row r="181" spans="1:6" x14ac:dyDescent="0.2">
      <c r="B181" s="6">
        <v>2900</v>
      </c>
      <c r="C181" s="6" t="s">
        <v>188</v>
      </c>
      <c r="D181" s="7">
        <v>1.2433175981830213</v>
      </c>
      <c r="E181" s="7">
        <v>5.5668604651162799</v>
      </c>
    </row>
    <row r="182" spans="1:6" x14ac:dyDescent="0.2">
      <c r="B182" s="6">
        <v>2900</v>
      </c>
      <c r="C182" s="6" t="s">
        <v>189</v>
      </c>
      <c r="D182" s="7">
        <v>1.6734847792135379</v>
      </c>
      <c r="E182" s="7">
        <v>3.1140801644398763</v>
      </c>
    </row>
    <row r="183" spans="1:6" x14ac:dyDescent="0.2">
      <c r="B183" s="6">
        <v>2900</v>
      </c>
      <c r="C183" s="6" t="s">
        <v>190</v>
      </c>
      <c r="D183" s="7">
        <v>1.6955110394383475</v>
      </c>
      <c r="E183" s="31">
        <v>10.606617647058822</v>
      </c>
    </row>
    <row r="184" spans="1:6" x14ac:dyDescent="0.2">
      <c r="B184" s="6">
        <v>2900</v>
      </c>
      <c r="C184" s="6" t="s">
        <v>191</v>
      </c>
      <c r="D184" s="7">
        <v>1.5982048064249033</v>
      </c>
      <c r="E184" s="31">
        <v>13.388429752066116</v>
      </c>
    </row>
    <row r="185" spans="1:6" x14ac:dyDescent="0.2">
      <c r="B185" s="6">
        <v>2900</v>
      </c>
      <c r="C185" s="6" t="s">
        <v>192</v>
      </c>
      <c r="D185" s="7">
        <v>1.3725539448302519</v>
      </c>
      <c r="E185" s="7">
        <v>8.5892116182572611</v>
      </c>
    </row>
    <row r="186" spans="1:6" x14ac:dyDescent="0.2">
      <c r="B186" s="6">
        <v>2900</v>
      </c>
      <c r="C186" s="6" t="s">
        <v>193</v>
      </c>
      <c r="D186" s="7">
        <v>1.7054836832350664</v>
      </c>
      <c r="E186" s="7">
        <v>4.2810457516339868</v>
      </c>
    </row>
    <row r="187" spans="1:6" x14ac:dyDescent="0.2">
      <c r="B187" s="6">
        <v>2900</v>
      </c>
      <c r="C187" s="6" t="s">
        <v>194</v>
      </c>
      <c r="D187" s="7">
        <v>1.0377864791444633</v>
      </c>
      <c r="E187" s="7">
        <v>3.8768115942028984</v>
      </c>
    </row>
    <row r="188" spans="1:6" x14ac:dyDescent="0.2">
      <c r="B188" s="6">
        <v>2900</v>
      </c>
      <c r="C188" s="6" t="s">
        <v>195</v>
      </c>
      <c r="D188" s="7">
        <v>1.4060276652681567</v>
      </c>
      <c r="E188" s="31">
        <v>10.415973377703827</v>
      </c>
    </row>
    <row r="189" spans="1:6" x14ac:dyDescent="0.2">
      <c r="A189" s="6" t="s">
        <v>751</v>
      </c>
      <c r="B189" s="6">
        <v>2900</v>
      </c>
      <c r="C189" s="6" t="s">
        <v>197</v>
      </c>
      <c r="D189" s="7">
        <v>0.91126927659973322</v>
      </c>
      <c r="E189" s="26" t="s">
        <v>1386</v>
      </c>
      <c r="F189" s="8" t="s">
        <v>196</v>
      </c>
    </row>
    <row r="190" spans="1:6" x14ac:dyDescent="0.2">
      <c r="B190" s="6">
        <v>2900</v>
      </c>
      <c r="C190" s="6" t="s">
        <v>198</v>
      </c>
      <c r="D190" s="7">
        <v>0.96963018227893105</v>
      </c>
      <c r="E190" s="26" t="s">
        <v>1386</v>
      </c>
    </row>
    <row r="191" spans="1:6" x14ac:dyDescent="0.2">
      <c r="B191" s="6">
        <v>2900</v>
      </c>
      <c r="C191" s="6" t="s">
        <v>199</v>
      </c>
      <c r="D191" s="7">
        <v>0.96216971233743742</v>
      </c>
      <c r="E191" s="26" t="s">
        <v>1386</v>
      </c>
    </row>
    <row r="192" spans="1:6" x14ac:dyDescent="0.2">
      <c r="B192" s="6">
        <v>2900</v>
      </c>
      <c r="C192" s="6" t="s">
        <v>200</v>
      </c>
      <c r="D192" s="7">
        <v>1.0920978005700936</v>
      </c>
      <c r="E192" s="26" t="s">
        <v>1386</v>
      </c>
    </row>
    <row r="193" spans="1:6" x14ac:dyDescent="0.2">
      <c r="B193" s="6">
        <v>2900</v>
      </c>
      <c r="C193" s="6" t="s">
        <v>201</v>
      </c>
      <c r="D193" s="7">
        <v>0.98070414557652397</v>
      </c>
      <c r="E193" s="26" t="s">
        <v>1386</v>
      </c>
    </row>
    <row r="194" spans="1:6" x14ac:dyDescent="0.2">
      <c r="B194" s="6">
        <v>2900</v>
      </c>
      <c r="C194" s="6" t="s">
        <v>202</v>
      </c>
      <c r="D194" s="7">
        <v>0.95643370695615304</v>
      </c>
      <c r="E194" s="26" t="s">
        <v>1386</v>
      </c>
    </row>
    <row r="195" spans="1:6" x14ac:dyDescent="0.2">
      <c r="B195" s="6">
        <v>2900</v>
      </c>
      <c r="C195" s="6" t="s">
        <v>203</v>
      </c>
      <c r="D195" s="7">
        <v>1.0745651923953292</v>
      </c>
      <c r="E195" s="26" t="s">
        <v>1386</v>
      </c>
    </row>
    <row r="196" spans="1:6" x14ac:dyDescent="0.2">
      <c r="B196" s="6">
        <v>2900</v>
      </c>
      <c r="C196" s="6" t="s">
        <v>204</v>
      </c>
      <c r="D196" s="7">
        <v>1.0021254603812084</v>
      </c>
      <c r="E196" s="26" t="s">
        <v>1386</v>
      </c>
    </row>
    <row r="197" spans="1:6" x14ac:dyDescent="0.2">
      <c r="B197" s="6">
        <v>2900</v>
      </c>
      <c r="C197" s="6">
        <v>926</v>
      </c>
      <c r="D197" s="7">
        <v>0.83067398362988321</v>
      </c>
      <c r="E197" s="26" t="s">
        <v>1386</v>
      </c>
    </row>
    <row r="198" spans="1:6" x14ac:dyDescent="0.2">
      <c r="B198" s="6">
        <v>2900</v>
      </c>
      <c r="C198" s="6" t="s">
        <v>205</v>
      </c>
      <c r="D198" s="7">
        <v>0.93129349623230484</v>
      </c>
      <c r="E198" s="26" t="s">
        <v>1386</v>
      </c>
    </row>
    <row r="199" spans="1:6" x14ac:dyDescent="0.2">
      <c r="B199" s="6">
        <v>2900</v>
      </c>
      <c r="C199" s="6" t="s">
        <v>206</v>
      </c>
      <c r="D199" s="7">
        <v>1.0738521513138897</v>
      </c>
      <c r="E199" s="26" t="s">
        <v>1386</v>
      </c>
    </row>
    <row r="200" spans="1:6" x14ac:dyDescent="0.2">
      <c r="B200" s="6">
        <v>2900</v>
      </c>
      <c r="C200" s="6" t="s">
        <v>207</v>
      </c>
      <c r="D200" s="7">
        <v>0.95897599629804831</v>
      </c>
      <c r="E200" s="26" t="s">
        <v>1386</v>
      </c>
    </row>
    <row r="201" spans="1:6" x14ac:dyDescent="0.2">
      <c r="B201" s="6">
        <v>2900</v>
      </c>
      <c r="C201" s="6" t="s">
        <v>208</v>
      </c>
      <c r="D201" s="7">
        <v>1.2537145023425058</v>
      </c>
      <c r="E201" s="26" t="s">
        <v>1386</v>
      </c>
    </row>
    <row r="202" spans="1:6" x14ac:dyDescent="0.2">
      <c r="B202" s="6">
        <v>2900</v>
      </c>
      <c r="C202" s="6" t="s">
        <v>209</v>
      </c>
      <c r="D202" s="7">
        <v>0.94751660410049077</v>
      </c>
      <c r="E202" s="26" t="s">
        <v>1386</v>
      </c>
    </row>
    <row r="203" spans="1:6" x14ac:dyDescent="0.2">
      <c r="B203" s="6">
        <v>2900</v>
      </c>
      <c r="C203" s="6" t="s">
        <v>210</v>
      </c>
      <c r="D203" s="7">
        <v>1.1982170530250984</v>
      </c>
      <c r="E203" s="26" t="s">
        <v>1386</v>
      </c>
    </row>
    <row r="204" spans="1:6" x14ac:dyDescent="0.2">
      <c r="B204" s="6">
        <v>2900</v>
      </c>
      <c r="C204" s="6" t="s">
        <v>211</v>
      </c>
      <c r="D204" s="7">
        <v>0.93874047848943243</v>
      </c>
      <c r="E204" s="26" t="s">
        <v>1386</v>
      </c>
    </row>
    <row r="205" spans="1:6" x14ac:dyDescent="0.2">
      <c r="B205" s="6">
        <v>2900</v>
      </c>
      <c r="C205" s="6" t="s">
        <v>212</v>
      </c>
      <c r="D205" s="7">
        <v>1.0988292236248283</v>
      </c>
      <c r="E205" s="26" t="s">
        <v>1386</v>
      </c>
    </row>
    <row r="206" spans="1:6" x14ac:dyDescent="0.2">
      <c r="B206" s="6">
        <v>2900</v>
      </c>
      <c r="C206" s="6" t="s">
        <v>213</v>
      </c>
      <c r="D206" s="7">
        <v>0.84610677565327741</v>
      </c>
      <c r="E206" s="26" t="s">
        <v>1386</v>
      </c>
    </row>
    <row r="207" spans="1:6" x14ac:dyDescent="0.2">
      <c r="B207" s="6">
        <v>2900</v>
      </c>
      <c r="C207" s="6" t="s">
        <v>214</v>
      </c>
      <c r="D207" s="7">
        <v>1.1064731957224343</v>
      </c>
      <c r="E207" s="26" t="s">
        <v>1386</v>
      </c>
    </row>
    <row r="208" spans="1:6" x14ac:dyDescent="0.2">
      <c r="A208" s="6" t="s">
        <v>752</v>
      </c>
      <c r="B208" s="6">
        <v>2800</v>
      </c>
      <c r="C208" s="6">
        <v>36</v>
      </c>
      <c r="D208" s="7">
        <v>1.4688944121391299</v>
      </c>
      <c r="E208" s="26" t="s">
        <v>1386</v>
      </c>
      <c r="F208" s="8" t="s">
        <v>753</v>
      </c>
    </row>
    <row r="209" spans="1:6" x14ac:dyDescent="0.2">
      <c r="B209" s="6">
        <v>2800</v>
      </c>
      <c r="C209" s="6">
        <v>37</v>
      </c>
      <c r="D209" s="7">
        <v>1.5478170736248866</v>
      </c>
      <c r="E209" s="26" t="s">
        <v>1386</v>
      </c>
    </row>
    <row r="210" spans="1:6" x14ac:dyDescent="0.2">
      <c r="A210" s="6" t="s">
        <v>754</v>
      </c>
      <c r="B210" s="6">
        <v>2800</v>
      </c>
      <c r="C210" s="6" t="s">
        <v>216</v>
      </c>
      <c r="D210" s="7">
        <v>2.3623818809059545</v>
      </c>
      <c r="E210" s="26" t="s">
        <v>1386</v>
      </c>
      <c r="F210" s="8" t="s">
        <v>215</v>
      </c>
    </row>
    <row r="211" spans="1:6" x14ac:dyDescent="0.2">
      <c r="B211" s="6">
        <v>2800</v>
      </c>
      <c r="C211" s="6" t="s">
        <v>217</v>
      </c>
      <c r="D211" s="7">
        <v>1.9686515674216292</v>
      </c>
      <c r="E211" s="26" t="s">
        <v>1386</v>
      </c>
    </row>
    <row r="212" spans="1:6" x14ac:dyDescent="0.2">
      <c r="B212" s="6">
        <v>2800</v>
      </c>
      <c r="C212" s="6" t="s">
        <v>218</v>
      </c>
      <c r="D212" s="7">
        <v>4.5589825771869297</v>
      </c>
      <c r="E212" s="26" t="s">
        <v>1386</v>
      </c>
    </row>
    <row r="213" spans="1:6" x14ac:dyDescent="0.2">
      <c r="B213" s="6">
        <v>2800</v>
      </c>
      <c r="C213" s="6" t="s">
        <v>219</v>
      </c>
      <c r="D213" s="7">
        <v>2.1476198917326861</v>
      </c>
      <c r="E213" s="26" t="s">
        <v>1386</v>
      </c>
    </row>
    <row r="214" spans="1:6" x14ac:dyDescent="0.2">
      <c r="B214" s="6">
        <v>2800</v>
      </c>
      <c r="C214" s="6" t="s">
        <v>220</v>
      </c>
      <c r="D214" s="7">
        <v>1.7689332924658112</v>
      </c>
      <c r="E214" s="26" t="s">
        <v>1386</v>
      </c>
    </row>
    <row r="215" spans="1:6" x14ac:dyDescent="0.2">
      <c r="B215" s="6">
        <v>2800</v>
      </c>
      <c r="C215" s="6" t="s">
        <v>221</v>
      </c>
      <c r="D215" s="7">
        <v>4.3310334483275827</v>
      </c>
      <c r="E215" s="26" t="s">
        <v>1386</v>
      </c>
    </row>
    <row r="216" spans="1:6" x14ac:dyDescent="0.2">
      <c r="B216" s="6">
        <v>2800</v>
      </c>
      <c r="C216" s="6" t="s">
        <v>222</v>
      </c>
      <c r="D216" s="7">
        <v>3.5793664862211436</v>
      </c>
      <c r="E216" s="26" t="s">
        <v>1386</v>
      </c>
    </row>
    <row r="217" spans="1:6" x14ac:dyDescent="0.2">
      <c r="B217" s="6">
        <v>2800</v>
      </c>
      <c r="C217" s="6" t="s">
        <v>223</v>
      </c>
      <c r="D217" s="7">
        <v>3.9373031348432574</v>
      </c>
      <c r="E217" s="26" t="s">
        <v>1386</v>
      </c>
    </row>
    <row r="218" spans="1:6" x14ac:dyDescent="0.2">
      <c r="B218" s="6">
        <v>2800</v>
      </c>
      <c r="C218" s="6" t="s">
        <v>224</v>
      </c>
      <c r="D218" s="7">
        <v>2.6845248646658573</v>
      </c>
      <c r="E218" s="26" t="s">
        <v>1386</v>
      </c>
    </row>
    <row r="219" spans="1:6" x14ac:dyDescent="0.2">
      <c r="B219" s="6">
        <v>2800</v>
      </c>
      <c r="C219" s="6" t="s">
        <v>225</v>
      </c>
      <c r="D219" s="7">
        <v>2.8436078196090202</v>
      </c>
      <c r="E219" s="26" t="s">
        <v>1386</v>
      </c>
    </row>
    <row r="220" spans="1:6" x14ac:dyDescent="0.2">
      <c r="A220" s="6" t="s">
        <v>755</v>
      </c>
      <c r="B220" s="6">
        <v>2800</v>
      </c>
      <c r="C220" s="6" t="s">
        <v>756</v>
      </c>
      <c r="D220" s="7">
        <v>0.97758688109440062</v>
      </c>
      <c r="E220" s="26" t="s">
        <v>1386</v>
      </c>
      <c r="F220" s="8" t="s">
        <v>226</v>
      </c>
    </row>
    <row r="221" spans="1:6" x14ac:dyDescent="0.2">
      <c r="B221" s="6">
        <v>2800</v>
      </c>
      <c r="C221" s="6" t="s">
        <v>757</v>
      </c>
      <c r="D221" s="7">
        <v>0.93012543405853576</v>
      </c>
      <c r="E221" s="26" t="s">
        <v>1386</v>
      </c>
    </row>
    <row r="222" spans="1:6" x14ac:dyDescent="0.2">
      <c r="B222" s="6">
        <v>2800</v>
      </c>
      <c r="C222" s="6" t="s">
        <v>758</v>
      </c>
      <c r="D222" s="7">
        <v>1.0441890877268005</v>
      </c>
      <c r="E222" s="26" t="s">
        <v>1386</v>
      </c>
    </row>
    <row r="223" spans="1:6" x14ac:dyDescent="0.2">
      <c r="B223" s="6">
        <v>2800</v>
      </c>
      <c r="C223" s="6" t="s">
        <v>759</v>
      </c>
      <c r="D223" s="7">
        <v>0.97800535807221167</v>
      </c>
      <c r="E223" s="26" t="s">
        <v>1386</v>
      </c>
    </row>
    <row r="224" spans="1:6" x14ac:dyDescent="0.2">
      <c r="B224" s="6">
        <v>2800</v>
      </c>
      <c r="C224" s="6" t="s">
        <v>760</v>
      </c>
      <c r="D224" s="7">
        <v>0.97425191370911624</v>
      </c>
      <c r="E224" s="26" t="s">
        <v>1386</v>
      </c>
    </row>
    <row r="225" spans="1:6" x14ac:dyDescent="0.2">
      <c r="B225" s="6">
        <v>2800</v>
      </c>
      <c r="C225" s="6" t="s">
        <v>761</v>
      </c>
      <c r="D225" s="7">
        <v>1.203817822236235</v>
      </c>
      <c r="E225" s="26" t="s">
        <v>1386</v>
      </c>
    </row>
    <row r="226" spans="1:6" x14ac:dyDescent="0.2">
      <c r="B226" s="6">
        <v>2800</v>
      </c>
      <c r="C226" s="6" t="s">
        <v>762</v>
      </c>
      <c r="D226" s="7">
        <v>1.1505655668964387</v>
      </c>
      <c r="E226" s="26" t="s">
        <v>1386</v>
      </c>
    </row>
    <row r="227" spans="1:6" x14ac:dyDescent="0.2">
      <c r="B227" s="6">
        <v>2800</v>
      </c>
      <c r="C227" s="6" t="s">
        <v>763</v>
      </c>
      <c r="D227" s="7">
        <v>0.97863374573813744</v>
      </c>
      <c r="E227" s="26" t="s">
        <v>1386</v>
      </c>
    </row>
    <row r="228" spans="1:6" x14ac:dyDescent="0.2">
      <c r="B228" s="6">
        <v>2800</v>
      </c>
      <c r="C228" s="6" t="s">
        <v>764</v>
      </c>
      <c r="D228" s="7">
        <v>1.0562061430369389</v>
      </c>
      <c r="E228" s="26" t="s">
        <v>1386</v>
      </c>
    </row>
    <row r="229" spans="1:6" x14ac:dyDescent="0.2">
      <c r="B229" s="6">
        <v>2800</v>
      </c>
      <c r="C229" s="6" t="s">
        <v>765</v>
      </c>
      <c r="D229" s="7">
        <v>0.88258754317268751</v>
      </c>
      <c r="E229" s="26" t="s">
        <v>1386</v>
      </c>
    </row>
    <row r="230" spans="1:6" x14ac:dyDescent="0.2">
      <c r="B230" s="6">
        <v>2800</v>
      </c>
      <c r="C230" s="6" t="s">
        <v>766</v>
      </c>
      <c r="D230" s="7">
        <v>1.032773866106719</v>
      </c>
      <c r="E230" s="26" t="s">
        <v>1386</v>
      </c>
    </row>
    <row r="231" spans="1:6" x14ac:dyDescent="0.2">
      <c r="B231" s="6">
        <v>2800</v>
      </c>
      <c r="C231" s="6" t="s">
        <v>767</v>
      </c>
      <c r="D231" s="7">
        <v>1.0558738260945641</v>
      </c>
      <c r="E231" s="26" t="s">
        <v>1386</v>
      </c>
    </row>
    <row r="232" spans="1:6" x14ac:dyDescent="0.2">
      <c r="B232" s="6">
        <v>2800</v>
      </c>
      <c r="C232" s="6" t="s">
        <v>768</v>
      </c>
      <c r="D232" s="7">
        <v>1.0403020419464422</v>
      </c>
      <c r="E232" s="26" t="s">
        <v>1386</v>
      </c>
    </row>
    <row r="233" spans="1:6" x14ac:dyDescent="0.2">
      <c r="B233" s="6">
        <v>2800</v>
      </c>
      <c r="C233" s="6" t="s">
        <v>227</v>
      </c>
      <c r="D233" s="7">
        <v>2.3307512953033962</v>
      </c>
      <c r="E233" s="26" t="s">
        <v>1386</v>
      </c>
    </row>
    <row r="234" spans="1:6" x14ac:dyDescent="0.2">
      <c r="B234" s="6">
        <v>2800</v>
      </c>
      <c r="C234" s="6" t="s">
        <v>228</v>
      </c>
      <c r="D234" s="7">
        <v>2.5331484008630487</v>
      </c>
      <c r="E234" s="26" t="s">
        <v>1386</v>
      </c>
    </row>
    <row r="235" spans="1:6" x14ac:dyDescent="0.2">
      <c r="A235" s="6" t="s">
        <v>769</v>
      </c>
      <c r="B235" s="6">
        <v>2800</v>
      </c>
      <c r="C235" s="6">
        <v>293588</v>
      </c>
      <c r="D235" s="7">
        <v>1.2765295397626206</v>
      </c>
      <c r="E235" s="7">
        <f>3.24/1.356</f>
        <v>2.3893805309734515</v>
      </c>
      <c r="F235" s="8" t="s">
        <v>24</v>
      </c>
    </row>
    <row r="236" spans="1:6" x14ac:dyDescent="0.2">
      <c r="A236" s="6" t="s">
        <v>771</v>
      </c>
      <c r="B236" s="6">
        <v>2720</v>
      </c>
      <c r="C236" s="6" t="s">
        <v>780</v>
      </c>
      <c r="D236" s="7">
        <v>0.78077513340340721</v>
      </c>
      <c r="E236" s="7">
        <v>5.4838709677419351</v>
      </c>
      <c r="F236" s="8" t="s">
        <v>839</v>
      </c>
    </row>
    <row r="237" spans="1:6" x14ac:dyDescent="0.2">
      <c r="B237" s="6">
        <v>2720</v>
      </c>
      <c r="C237" s="6" t="s">
        <v>229</v>
      </c>
      <c r="D237" s="7">
        <v>1.6599684493071609</v>
      </c>
      <c r="E237" s="7">
        <v>6.4285714285714279</v>
      </c>
    </row>
    <row r="238" spans="1:6" x14ac:dyDescent="0.2">
      <c r="B238" s="6">
        <v>2720</v>
      </c>
      <c r="C238" s="6" t="s">
        <v>230</v>
      </c>
      <c r="D238" s="7">
        <v>1.5959372458130254</v>
      </c>
      <c r="E238" s="31">
        <v>10.606060606060606</v>
      </c>
    </row>
    <row r="239" spans="1:6" x14ac:dyDescent="0.2">
      <c r="B239" s="6">
        <v>2720</v>
      </c>
      <c r="C239" s="6" t="s">
        <v>231</v>
      </c>
      <c r="D239" s="7">
        <v>0.84239055122245088</v>
      </c>
      <c r="E239" s="7">
        <v>3.6363636363636367</v>
      </c>
    </row>
    <row r="240" spans="1:6" x14ac:dyDescent="0.2">
      <c r="B240" s="6">
        <v>2720</v>
      </c>
      <c r="C240" s="6" t="s">
        <v>232</v>
      </c>
      <c r="D240" s="7">
        <v>1.9124043797810113</v>
      </c>
      <c r="E240" s="31">
        <v>9.9999999999999982</v>
      </c>
    </row>
    <row r="241" spans="1:6" x14ac:dyDescent="0.2">
      <c r="B241" s="6">
        <v>2720</v>
      </c>
      <c r="C241" s="6" t="s">
        <v>233</v>
      </c>
      <c r="D241" s="7">
        <v>1.444581386683482</v>
      </c>
      <c r="E241" s="31">
        <v>67.916666666666671</v>
      </c>
    </row>
    <row r="242" spans="1:6" x14ac:dyDescent="0.2">
      <c r="B242" s="6">
        <v>2720</v>
      </c>
      <c r="C242" s="6" t="s">
        <v>234</v>
      </c>
      <c r="D242" s="7">
        <v>1.3916571259787358</v>
      </c>
      <c r="E242" s="7">
        <v>6.1904761904761907</v>
      </c>
    </row>
    <row r="243" spans="1:6" x14ac:dyDescent="0.2">
      <c r="A243" s="6" t="s">
        <v>772</v>
      </c>
      <c r="B243" s="6">
        <v>2720</v>
      </c>
      <c r="C243" s="6" t="s">
        <v>235</v>
      </c>
      <c r="D243" s="7">
        <v>2.4677021338365512</v>
      </c>
      <c r="E243" s="31">
        <v>42.352941176470587</v>
      </c>
    </row>
    <row r="244" spans="1:6" x14ac:dyDescent="0.2">
      <c r="A244" s="6" t="s">
        <v>770</v>
      </c>
      <c r="B244" s="6">
        <v>2700</v>
      </c>
      <c r="C244" s="6" t="s">
        <v>237</v>
      </c>
      <c r="D244" s="7">
        <v>2.1317945402437495</v>
      </c>
      <c r="E244" s="31">
        <v>23.954372623574141</v>
      </c>
      <c r="F244" s="8" t="s">
        <v>236</v>
      </c>
    </row>
    <row r="245" spans="1:6" x14ac:dyDescent="0.2">
      <c r="B245" s="6">
        <v>2700</v>
      </c>
      <c r="C245" s="6" t="s">
        <v>238</v>
      </c>
      <c r="D245" s="7">
        <v>2.1643605757126512</v>
      </c>
      <c r="E245" s="31">
        <v>23.306233062330623</v>
      </c>
    </row>
    <row r="246" spans="1:6" x14ac:dyDescent="0.2">
      <c r="B246" s="6">
        <v>2700</v>
      </c>
      <c r="C246" s="6" t="s">
        <v>239</v>
      </c>
      <c r="D246" s="7">
        <v>2.0490970379679845</v>
      </c>
      <c r="E246" s="31">
        <v>19.396551724137932</v>
      </c>
    </row>
    <row r="247" spans="1:6" x14ac:dyDescent="0.2">
      <c r="B247" s="6">
        <v>2700</v>
      </c>
      <c r="C247" s="6" t="s">
        <v>240</v>
      </c>
      <c r="D247" s="7">
        <v>2.0686478381518931</v>
      </c>
      <c r="E247" s="31">
        <v>16.97674418604651</v>
      </c>
    </row>
    <row r="248" spans="1:6" x14ac:dyDescent="0.2">
      <c r="B248" s="6">
        <v>2700</v>
      </c>
      <c r="C248" s="6" t="s">
        <v>241</v>
      </c>
      <c r="D248" s="7">
        <v>2.2008940485335668</v>
      </c>
      <c r="E248" s="7">
        <v>2.2320000000000002</v>
      </c>
    </row>
    <row r="249" spans="1:6" x14ac:dyDescent="0.2">
      <c r="B249" s="6">
        <v>2700</v>
      </c>
      <c r="C249" s="6" t="s">
        <v>242</v>
      </c>
      <c r="D249" s="7">
        <v>2.2843504454989314</v>
      </c>
      <c r="E249" s="7">
        <v>1.5304948216340621</v>
      </c>
    </row>
    <row r="250" spans="1:6" x14ac:dyDescent="0.2">
      <c r="B250" s="6">
        <v>2700</v>
      </c>
      <c r="C250" s="6" t="s">
        <v>243</v>
      </c>
      <c r="D250" s="7">
        <v>2.2415018993622691</v>
      </c>
      <c r="E250" s="31">
        <v>48.196721311475407</v>
      </c>
    </row>
    <row r="251" spans="1:6" x14ac:dyDescent="0.2">
      <c r="B251" s="6">
        <v>2700</v>
      </c>
      <c r="C251" s="6" t="s">
        <v>244</v>
      </c>
      <c r="D251" s="7">
        <v>2.0276375797918909</v>
      </c>
      <c r="E251" s="31">
        <v>56.43879173290938</v>
      </c>
    </row>
    <row r="252" spans="1:6" x14ac:dyDescent="0.2">
      <c r="B252" s="6">
        <v>2700</v>
      </c>
      <c r="C252" s="6" t="s">
        <v>245</v>
      </c>
      <c r="D252" s="7">
        <v>2.4836017262015289</v>
      </c>
      <c r="E252" s="31">
        <v>10.153256704980842</v>
      </c>
    </row>
    <row r="253" spans="1:6" x14ac:dyDescent="0.2">
      <c r="B253" s="6">
        <v>2700</v>
      </c>
      <c r="C253" s="6" t="s">
        <v>247</v>
      </c>
      <c r="D253" s="7">
        <v>2.3471817984255967</v>
      </c>
      <c r="E253" s="31">
        <v>23.581560283687946</v>
      </c>
      <c r="F253" s="8" t="s">
        <v>246</v>
      </c>
    </row>
    <row r="254" spans="1:6" x14ac:dyDescent="0.2">
      <c r="B254" s="6">
        <v>2700</v>
      </c>
      <c r="C254" s="6" t="s">
        <v>248</v>
      </c>
      <c r="D254" s="7">
        <v>2.2866451398659557</v>
      </c>
      <c r="E254" s="31">
        <v>20.593692022263451</v>
      </c>
    </row>
    <row r="255" spans="1:6" x14ac:dyDescent="0.2">
      <c r="B255" s="6">
        <v>2700</v>
      </c>
      <c r="C255" s="6" t="s">
        <v>249</v>
      </c>
      <c r="D255" s="7">
        <v>2.2688942165886417</v>
      </c>
      <c r="E255" s="29">
        <v>405</v>
      </c>
    </row>
    <row r="256" spans="1:6" x14ac:dyDescent="0.2">
      <c r="B256" s="6">
        <v>2700</v>
      </c>
      <c r="C256" s="6" t="s">
        <v>250</v>
      </c>
      <c r="D256" s="7">
        <v>2.3388756690533761</v>
      </c>
      <c r="E256" s="29">
        <v>200.00000000000003</v>
      </c>
    </row>
    <row r="257" spans="2:5" x14ac:dyDescent="0.2">
      <c r="B257" s="6">
        <v>2700</v>
      </c>
      <c r="C257" s="6" t="s">
        <v>251</v>
      </c>
      <c r="D257" s="7">
        <v>2.0955566914121477</v>
      </c>
      <c r="E257" s="31">
        <v>22.19251336898396</v>
      </c>
    </row>
    <row r="258" spans="2:5" x14ac:dyDescent="0.2">
      <c r="B258" s="6">
        <v>2700</v>
      </c>
      <c r="C258" s="6" t="s">
        <v>252</v>
      </c>
      <c r="D258" s="7">
        <v>2.111850657525026</v>
      </c>
      <c r="E258" s="31">
        <v>19.570405727923628</v>
      </c>
    </row>
    <row r="259" spans="2:5" x14ac:dyDescent="0.2">
      <c r="B259" s="6">
        <v>2700</v>
      </c>
      <c r="C259" s="6" t="s">
        <v>253</v>
      </c>
      <c r="D259" s="7">
        <v>2.1474690247230148</v>
      </c>
      <c r="E259" s="31">
        <v>17.125603864734298</v>
      </c>
    </row>
    <row r="260" spans="2:5" x14ac:dyDescent="0.2">
      <c r="B260" s="6">
        <v>2700</v>
      </c>
      <c r="C260" s="6" t="s">
        <v>254</v>
      </c>
      <c r="D260" s="7">
        <v>1.8720776402922583</v>
      </c>
      <c r="E260" s="31">
        <v>11.739130434782609</v>
      </c>
    </row>
    <row r="261" spans="2:5" x14ac:dyDescent="0.2">
      <c r="B261" s="6">
        <v>2700</v>
      </c>
      <c r="C261" s="6" t="s">
        <v>255</v>
      </c>
      <c r="D261" s="7">
        <v>2.2358992730509004</v>
      </c>
      <c r="E261" s="31">
        <v>12.647058823529411</v>
      </c>
    </row>
    <row r="262" spans="2:5" x14ac:dyDescent="0.2">
      <c r="B262" s="6">
        <v>2700</v>
      </c>
      <c r="C262" s="6" t="s">
        <v>256</v>
      </c>
      <c r="D262" s="7">
        <v>2.0772335206140697</v>
      </c>
      <c r="E262" s="7">
        <v>4.2164781906300481</v>
      </c>
    </row>
    <row r="263" spans="2:5" x14ac:dyDescent="0.2">
      <c r="B263" s="6">
        <v>2700</v>
      </c>
      <c r="C263" s="6" t="s">
        <v>257</v>
      </c>
      <c r="D263" s="7">
        <v>2.3905660605161625</v>
      </c>
      <c r="E263" s="31">
        <v>26.515151515151516</v>
      </c>
    </row>
    <row r="264" spans="2:5" x14ac:dyDescent="0.2">
      <c r="B264" s="6">
        <v>2700</v>
      </c>
      <c r="C264" s="6" t="s">
        <v>258</v>
      </c>
      <c r="D264" s="7">
        <v>2.2268808458781795</v>
      </c>
      <c r="E264" s="7">
        <v>1.1918274687854711</v>
      </c>
    </row>
    <row r="265" spans="2:5" x14ac:dyDescent="0.2">
      <c r="B265" s="6">
        <v>2700</v>
      </c>
      <c r="C265" s="6" t="s">
        <v>259</v>
      </c>
      <c r="D265" s="7">
        <v>2.5653139623625685</v>
      </c>
      <c r="E265" s="31">
        <v>52</v>
      </c>
    </row>
    <row r="266" spans="2:5" x14ac:dyDescent="0.2">
      <c r="B266" s="6">
        <v>2700</v>
      </c>
      <c r="C266" s="6" t="s">
        <v>260</v>
      </c>
      <c r="D266" s="7">
        <v>2.0404063730274093</v>
      </c>
      <c r="E266" s="31">
        <v>46.279069767441861</v>
      </c>
    </row>
    <row r="267" spans="2:5" x14ac:dyDescent="0.2">
      <c r="B267" s="6">
        <v>2700</v>
      </c>
      <c r="C267" s="6" t="s">
        <v>261</v>
      </c>
      <c r="D267" s="7">
        <v>2.1100786307252175</v>
      </c>
      <c r="E267" s="7">
        <v>2.2575757575757573</v>
      </c>
    </row>
    <row r="268" spans="2:5" x14ac:dyDescent="0.2">
      <c r="B268" s="6">
        <v>2700</v>
      </c>
      <c r="C268" s="6" t="s">
        <v>262</v>
      </c>
      <c r="D268" s="7">
        <v>2.1087616226219916</v>
      </c>
      <c r="E268" s="31">
        <v>12.887700534759359</v>
      </c>
    </row>
    <row r="269" spans="2:5" x14ac:dyDescent="0.2">
      <c r="B269" s="6">
        <v>2700</v>
      </c>
      <c r="C269" s="6" t="s">
        <v>263</v>
      </c>
      <c r="D269" s="7">
        <v>2.0402473143883668</v>
      </c>
      <c r="E269" s="7">
        <v>2.1522309711286089</v>
      </c>
    </row>
    <row r="270" spans="2:5" x14ac:dyDescent="0.2">
      <c r="B270" s="6">
        <v>2700</v>
      </c>
      <c r="C270" s="6" t="s">
        <v>264</v>
      </c>
      <c r="D270" s="7">
        <v>2.7270910238617643</v>
      </c>
      <c r="E270" s="31">
        <v>41.847826086956523</v>
      </c>
    </row>
    <row r="271" spans="2:5" x14ac:dyDescent="0.2">
      <c r="B271" s="6">
        <v>2700</v>
      </c>
      <c r="C271" s="6" t="s">
        <v>265</v>
      </c>
      <c r="D271" s="7">
        <v>2.3281642254965571</v>
      </c>
      <c r="E271" s="7">
        <v>2.7139874739039667</v>
      </c>
    </row>
    <row r="272" spans="2:5" x14ac:dyDescent="0.2">
      <c r="B272" s="6">
        <v>2700</v>
      </c>
      <c r="C272" s="6" t="s">
        <v>266</v>
      </c>
      <c r="D272" s="7">
        <v>2.2798423217624699</v>
      </c>
      <c r="E272" s="31">
        <v>31.666666666666668</v>
      </c>
    </row>
    <row r="273" spans="1:6" x14ac:dyDescent="0.2">
      <c r="B273" s="6">
        <v>2700</v>
      </c>
      <c r="C273" s="6" t="s">
        <v>267</v>
      </c>
      <c r="D273" s="7">
        <v>2.0832330764223603</v>
      </c>
      <c r="E273" s="7">
        <v>3.8601823708206684</v>
      </c>
    </row>
    <row r="274" spans="1:6" x14ac:dyDescent="0.2">
      <c r="B274" s="6">
        <v>2700</v>
      </c>
      <c r="C274" s="6" t="s">
        <v>268</v>
      </c>
      <c r="D274" s="7">
        <v>1.4940398481770936</v>
      </c>
      <c r="E274" s="31">
        <v>92.5</v>
      </c>
      <c r="F274" s="8" t="s">
        <v>839</v>
      </c>
    </row>
    <row r="275" spans="1:6" x14ac:dyDescent="0.2">
      <c r="B275" s="6">
        <v>2700</v>
      </c>
      <c r="C275" s="6" t="s">
        <v>269</v>
      </c>
      <c r="D275" s="7">
        <v>1.8401141492623714</v>
      </c>
      <c r="E275" s="31">
        <v>60.967741935483865</v>
      </c>
    </row>
    <row r="276" spans="1:6" x14ac:dyDescent="0.2">
      <c r="A276" s="6" t="s">
        <v>747</v>
      </c>
      <c r="B276" s="6">
        <v>2700</v>
      </c>
      <c r="C276" s="6" t="s">
        <v>271</v>
      </c>
      <c r="D276" s="7">
        <v>2.3468472319356626</v>
      </c>
      <c r="E276" s="7">
        <v>1.7972350230414746</v>
      </c>
      <c r="F276" s="2" t="s">
        <v>270</v>
      </c>
    </row>
    <row r="277" spans="1:6" x14ac:dyDescent="0.2">
      <c r="B277" s="6">
        <v>2700</v>
      </c>
      <c r="C277" s="6" t="s">
        <v>272</v>
      </c>
      <c r="D277" s="7">
        <v>1.3369054047677715</v>
      </c>
      <c r="E277" s="31">
        <v>35.098039215686278</v>
      </c>
      <c r="F277" s="2"/>
    </row>
    <row r="278" spans="1:6" x14ac:dyDescent="0.2">
      <c r="B278" s="6">
        <v>2700</v>
      </c>
      <c r="C278" s="6" t="s">
        <v>273</v>
      </c>
      <c r="D278" s="7">
        <v>2.4748590911994879</v>
      </c>
      <c r="E278" s="31">
        <f>0.598/0.038</f>
        <v>15.736842105263158</v>
      </c>
      <c r="F278" s="2"/>
    </row>
    <row r="279" spans="1:6" x14ac:dyDescent="0.2">
      <c r="B279" s="6">
        <v>2700</v>
      </c>
      <c r="C279" s="6" t="s">
        <v>274</v>
      </c>
      <c r="D279" s="7">
        <v>1.5260971234559244</v>
      </c>
      <c r="E279" s="31">
        <v>14.220623501199041</v>
      </c>
      <c r="F279" s="2"/>
    </row>
    <row r="280" spans="1:6" x14ac:dyDescent="0.2">
      <c r="B280" s="6">
        <v>2700</v>
      </c>
      <c r="C280" s="6" t="s">
        <v>275</v>
      </c>
      <c r="D280" s="7">
        <v>1.2478014926082615</v>
      </c>
      <c r="E280" s="31">
        <f>2.37/0.09</f>
        <v>26.333333333333336</v>
      </c>
      <c r="F280" s="2"/>
    </row>
    <row r="281" spans="1:6" x14ac:dyDescent="0.2">
      <c r="B281" s="6">
        <v>2700</v>
      </c>
      <c r="C281" s="6" t="s">
        <v>276</v>
      </c>
      <c r="D281" s="7">
        <v>3.0209154326027887</v>
      </c>
      <c r="E281" s="31">
        <f>1.87/0.142</f>
        <v>13.169014084507044</v>
      </c>
      <c r="F281" s="2"/>
    </row>
    <row r="282" spans="1:6" x14ac:dyDescent="0.2">
      <c r="B282" s="6">
        <v>2700</v>
      </c>
      <c r="C282" s="6" t="s">
        <v>277</v>
      </c>
      <c r="D282" s="7">
        <v>1.760520155859927</v>
      </c>
      <c r="E282" s="29">
        <f>3.04/0.028</f>
        <v>108.57142857142857</v>
      </c>
      <c r="F282" s="2"/>
    </row>
    <row r="283" spans="1:6" x14ac:dyDescent="0.2">
      <c r="B283" s="6">
        <v>2700</v>
      </c>
      <c r="C283" s="6" t="s">
        <v>278</v>
      </c>
      <c r="D283" s="7">
        <v>2.8330645847262375</v>
      </c>
      <c r="E283" s="7">
        <f>0.172/0.118</f>
        <v>1.4576271186440677</v>
      </c>
      <c r="F283" s="2"/>
    </row>
    <row r="284" spans="1:6" x14ac:dyDescent="0.2">
      <c r="B284" s="6">
        <v>2700</v>
      </c>
      <c r="C284" s="6" t="s">
        <v>279</v>
      </c>
      <c r="D284" s="7">
        <v>1.7115788939125156</v>
      </c>
      <c r="E284" s="29">
        <f>44/0.052</f>
        <v>846.15384615384619</v>
      </c>
    </row>
    <row r="285" spans="1:6" x14ac:dyDescent="0.2">
      <c r="B285" s="6">
        <v>2700</v>
      </c>
      <c r="C285" s="6" t="s">
        <v>280</v>
      </c>
      <c r="D285" s="7">
        <v>1.2918297454144707</v>
      </c>
      <c r="E285" s="29">
        <f>34.23/0.033</f>
        <v>1037.272727272727</v>
      </c>
    </row>
    <row r="286" spans="1:6" x14ac:dyDescent="0.2">
      <c r="B286" s="6">
        <v>2700</v>
      </c>
      <c r="C286" s="6" t="s">
        <v>281</v>
      </c>
      <c r="D286" s="7">
        <v>1.3589245494646698</v>
      </c>
      <c r="E286" s="29">
        <f>539/0.176</f>
        <v>3062.5</v>
      </c>
    </row>
    <row r="287" spans="1:6" x14ac:dyDescent="0.2">
      <c r="B287" s="6">
        <v>2700</v>
      </c>
      <c r="C287" s="6" t="s">
        <v>282</v>
      </c>
      <c r="D287" s="7">
        <v>1.7531386287683968</v>
      </c>
      <c r="E287" s="29">
        <f>248.5/0.103</f>
        <v>2412.6213592233012</v>
      </c>
    </row>
    <row r="288" spans="1:6" x14ac:dyDescent="0.2">
      <c r="B288" s="6">
        <v>2700</v>
      </c>
      <c r="C288" s="6" t="s">
        <v>283</v>
      </c>
      <c r="D288" s="7">
        <v>1.499983333518516</v>
      </c>
      <c r="E288" s="29">
        <f>30.8/0.036</f>
        <v>855.55555555555566</v>
      </c>
    </row>
    <row r="289" spans="1:6" x14ac:dyDescent="0.2">
      <c r="B289" s="6">
        <v>2700</v>
      </c>
      <c r="C289" s="6" t="s">
        <v>284</v>
      </c>
      <c r="D289" s="7">
        <v>1.2960503184923655</v>
      </c>
      <c r="E289" s="31">
        <f>3.6/0.126</f>
        <v>28.571428571428573</v>
      </c>
    </row>
    <row r="290" spans="1:6" x14ac:dyDescent="0.2">
      <c r="B290" s="6">
        <v>2700</v>
      </c>
      <c r="C290" s="6" t="s">
        <v>285</v>
      </c>
      <c r="D290" s="7">
        <v>1.0562061430369389</v>
      </c>
      <c r="E290" s="29">
        <f>20.33/0.017</f>
        <v>1195.8823529411764</v>
      </c>
    </row>
    <row r="291" spans="1:6" x14ac:dyDescent="0.2">
      <c r="B291" s="6">
        <v>2700</v>
      </c>
      <c r="C291" s="6" t="s">
        <v>286</v>
      </c>
      <c r="D291" s="7">
        <v>1.5333102381989032</v>
      </c>
      <c r="E291" s="29">
        <f>22.6/0.065</f>
        <v>347.69230769230768</v>
      </c>
    </row>
    <row r="292" spans="1:6" x14ac:dyDescent="0.2">
      <c r="B292" s="6">
        <v>2700</v>
      </c>
      <c r="C292" s="6">
        <v>31</v>
      </c>
      <c r="D292" s="7">
        <v>1.3751532898228771</v>
      </c>
      <c r="E292" s="26" t="s">
        <v>1386</v>
      </c>
      <c r="F292" s="8" t="s">
        <v>796</v>
      </c>
    </row>
    <row r="293" spans="1:6" x14ac:dyDescent="0.2">
      <c r="B293" s="6">
        <v>2700</v>
      </c>
      <c r="C293" s="6">
        <v>33</v>
      </c>
      <c r="D293" s="7">
        <v>2.5609465832453258</v>
      </c>
      <c r="E293" s="26" t="s">
        <v>1386</v>
      </c>
    </row>
    <row r="294" spans="1:6" x14ac:dyDescent="0.2">
      <c r="A294" s="6" t="s">
        <v>774</v>
      </c>
      <c r="B294" s="6">
        <v>2700</v>
      </c>
      <c r="C294" s="6" t="s">
        <v>288</v>
      </c>
      <c r="D294" s="7">
        <v>2.1363739020564121</v>
      </c>
      <c r="E294" s="26" t="s">
        <v>1386</v>
      </c>
      <c r="F294" s="8" t="s">
        <v>287</v>
      </c>
    </row>
    <row r="295" spans="1:6" x14ac:dyDescent="0.2">
      <c r="B295" s="6">
        <v>2700</v>
      </c>
      <c r="C295" s="6" t="s">
        <v>289</v>
      </c>
      <c r="D295" s="7">
        <v>2.446359816592909</v>
      </c>
      <c r="E295" s="26" t="s">
        <v>1386</v>
      </c>
    </row>
    <row r="296" spans="1:6" x14ac:dyDescent="0.2">
      <c r="B296" s="6">
        <v>2700</v>
      </c>
      <c r="C296" s="6" t="s">
        <v>290</v>
      </c>
      <c r="D296" s="7">
        <v>2.3923866179627842</v>
      </c>
      <c r="E296" s="26" t="s">
        <v>1386</v>
      </c>
    </row>
    <row r="297" spans="1:6" x14ac:dyDescent="0.2">
      <c r="B297" s="6">
        <v>2700</v>
      </c>
      <c r="C297" s="6" t="s">
        <v>291</v>
      </c>
      <c r="D297" s="7">
        <v>2.4317047987571283</v>
      </c>
      <c r="E297" s="26" t="s">
        <v>1386</v>
      </c>
    </row>
    <row r="298" spans="1:6" x14ac:dyDescent="0.2">
      <c r="B298" s="6">
        <v>2700</v>
      </c>
      <c r="C298" s="6" t="s">
        <v>292</v>
      </c>
      <c r="D298" s="7">
        <v>2.4299805601555184</v>
      </c>
      <c r="E298" s="26" t="s">
        <v>1386</v>
      </c>
    </row>
    <row r="299" spans="1:6" x14ac:dyDescent="0.2">
      <c r="B299" s="6">
        <v>2700</v>
      </c>
      <c r="C299" s="6" t="s">
        <v>293</v>
      </c>
      <c r="D299" s="7">
        <v>1.6775038742351378</v>
      </c>
      <c r="E299" s="26" t="s">
        <v>1386</v>
      </c>
    </row>
    <row r="300" spans="1:6" x14ac:dyDescent="0.2">
      <c r="B300" s="6">
        <v>2700</v>
      </c>
      <c r="C300" s="6" t="s">
        <v>294</v>
      </c>
      <c r="D300" s="7">
        <v>1.7763251385533607</v>
      </c>
      <c r="E300" s="26" t="s">
        <v>1386</v>
      </c>
    </row>
    <row r="301" spans="1:6" x14ac:dyDescent="0.2">
      <c r="B301" s="6">
        <v>2700</v>
      </c>
      <c r="C301" s="6" t="s">
        <v>295</v>
      </c>
      <c r="D301" s="7">
        <v>2.1248382406978417</v>
      </c>
      <c r="E301" s="26" t="s">
        <v>1386</v>
      </c>
    </row>
    <row r="302" spans="1:6" x14ac:dyDescent="0.2">
      <c r="B302" s="6">
        <v>2700</v>
      </c>
      <c r="C302" s="6" t="s">
        <v>296</v>
      </c>
      <c r="D302" s="7">
        <v>3.0095445555905878</v>
      </c>
      <c r="E302" s="26" t="s">
        <v>1386</v>
      </c>
    </row>
    <row r="303" spans="1:6" x14ac:dyDescent="0.2">
      <c r="B303" s="6">
        <v>2700</v>
      </c>
      <c r="C303" s="6" t="s">
        <v>297</v>
      </c>
      <c r="D303" s="7">
        <v>2.4363182274572011</v>
      </c>
      <c r="E303" s="26" t="s">
        <v>1386</v>
      </c>
    </row>
    <row r="304" spans="1:6" x14ac:dyDescent="0.2">
      <c r="B304" s="6">
        <v>2700</v>
      </c>
      <c r="C304" s="6" t="s">
        <v>298</v>
      </c>
      <c r="D304" s="7">
        <v>2.1521645558062787</v>
      </c>
      <c r="E304" s="26" t="s">
        <v>1386</v>
      </c>
    </row>
    <row r="305" spans="1:6" x14ac:dyDescent="0.2">
      <c r="B305" s="6">
        <v>2700</v>
      </c>
      <c r="C305" s="6" t="s">
        <v>299</v>
      </c>
      <c r="D305" s="7">
        <v>2.0919142964801272</v>
      </c>
      <c r="E305" s="26" t="s">
        <v>1386</v>
      </c>
    </row>
    <row r="306" spans="1:6" x14ac:dyDescent="0.2">
      <c r="B306" s="6">
        <v>2700</v>
      </c>
      <c r="C306" s="6" t="s">
        <v>300</v>
      </c>
      <c r="D306" s="7">
        <v>2.4678265355842814</v>
      </c>
      <c r="E306" s="26" t="s">
        <v>1386</v>
      </c>
    </row>
    <row r="307" spans="1:6" x14ac:dyDescent="0.2">
      <c r="B307" s="6">
        <v>2700</v>
      </c>
      <c r="C307" s="6" t="s">
        <v>301</v>
      </c>
      <c r="D307" s="7">
        <v>2.4982775850190246</v>
      </c>
      <c r="E307" s="26" t="s">
        <v>1386</v>
      </c>
    </row>
    <row r="308" spans="1:6" x14ac:dyDescent="0.2">
      <c r="B308" s="6">
        <v>2700</v>
      </c>
      <c r="C308" s="6" t="s">
        <v>302</v>
      </c>
      <c r="D308" s="7">
        <v>1.1555590337814541</v>
      </c>
      <c r="E308" s="26" t="s">
        <v>1386</v>
      </c>
    </row>
    <row r="309" spans="1:6" x14ac:dyDescent="0.2">
      <c r="B309" s="6">
        <v>2700</v>
      </c>
      <c r="C309" s="6" t="s">
        <v>303</v>
      </c>
      <c r="D309" s="7">
        <v>1.292942813899896</v>
      </c>
      <c r="E309" s="26" t="s">
        <v>1386</v>
      </c>
    </row>
    <row r="310" spans="1:6" x14ac:dyDescent="0.2">
      <c r="B310" s="6">
        <v>2700</v>
      </c>
      <c r="C310" s="6" t="s">
        <v>304</v>
      </c>
      <c r="D310" s="7">
        <v>1.3370266800490607</v>
      </c>
      <c r="E310" s="26" t="s">
        <v>1386</v>
      </c>
    </row>
    <row r="311" spans="1:6" x14ac:dyDescent="0.2">
      <c r="B311" s="6">
        <v>2700</v>
      </c>
      <c r="C311" s="6" t="s">
        <v>305</v>
      </c>
      <c r="D311" s="7">
        <v>1.3441436246683474</v>
      </c>
      <c r="E311" s="26" t="s">
        <v>1386</v>
      </c>
    </row>
    <row r="312" spans="1:6" x14ac:dyDescent="0.2">
      <c r="B312" s="6">
        <v>2700</v>
      </c>
      <c r="C312" s="6" t="s">
        <v>306</v>
      </c>
      <c r="D312" s="7">
        <v>1.3668550086360385</v>
      </c>
      <c r="E312" s="26" t="s">
        <v>1386</v>
      </c>
    </row>
    <row r="313" spans="1:6" x14ac:dyDescent="0.2">
      <c r="B313" s="6">
        <v>2700</v>
      </c>
      <c r="C313" s="6" t="s">
        <v>307</v>
      </c>
      <c r="D313" s="7">
        <v>1.1524227218249108</v>
      </c>
      <c r="E313" s="26" t="s">
        <v>1386</v>
      </c>
    </row>
    <row r="314" spans="1:6" x14ac:dyDescent="0.2">
      <c r="B314" s="6">
        <v>2700</v>
      </c>
      <c r="C314" s="6" t="s">
        <v>308</v>
      </c>
      <c r="D314" s="7">
        <v>1.3052363596585004</v>
      </c>
      <c r="E314" s="26" t="s">
        <v>1386</v>
      </c>
    </row>
    <row r="315" spans="1:6" x14ac:dyDescent="0.2">
      <c r="A315" s="6" t="s">
        <v>775</v>
      </c>
      <c r="B315" s="6">
        <v>2700</v>
      </c>
      <c r="C315" s="6">
        <v>610</v>
      </c>
      <c r="D315" s="7">
        <v>1.3979198951959484</v>
      </c>
      <c r="E315" s="26" t="s">
        <v>1386</v>
      </c>
      <c r="F315" s="8" t="s">
        <v>309</v>
      </c>
    </row>
    <row r="316" spans="1:6" x14ac:dyDescent="0.2">
      <c r="B316" s="6">
        <v>2700</v>
      </c>
      <c r="C316" s="6">
        <v>625</v>
      </c>
      <c r="D316" s="7">
        <v>1.9570878532743277</v>
      </c>
      <c r="E316" s="26" t="s">
        <v>1386</v>
      </c>
    </row>
    <row r="317" spans="1:6" x14ac:dyDescent="0.2">
      <c r="B317" s="6">
        <v>2700</v>
      </c>
      <c r="C317" s="6">
        <v>640</v>
      </c>
      <c r="D317" s="7">
        <v>1.9525003161190988</v>
      </c>
      <c r="E317" s="26" t="s">
        <v>1386</v>
      </c>
    </row>
    <row r="318" spans="1:6" x14ac:dyDescent="0.2">
      <c r="A318" s="6" t="s">
        <v>776</v>
      </c>
      <c r="B318" s="6">
        <v>2700</v>
      </c>
      <c r="C318" s="6" t="s">
        <v>310</v>
      </c>
      <c r="D318" s="7">
        <v>2.0938051285596346</v>
      </c>
      <c r="E318" s="31">
        <v>36.666666666666671</v>
      </c>
      <c r="F318" s="8" t="s">
        <v>839</v>
      </c>
    </row>
    <row r="319" spans="1:6" x14ac:dyDescent="0.2">
      <c r="B319" s="6">
        <v>2700</v>
      </c>
      <c r="C319" s="6" t="s">
        <v>311</v>
      </c>
      <c r="D319" s="7">
        <v>1.5197261773601591</v>
      </c>
      <c r="E319" s="31">
        <v>13.939393939393938</v>
      </c>
    </row>
    <row r="320" spans="1:6" x14ac:dyDescent="0.2">
      <c r="B320" s="6">
        <v>2700</v>
      </c>
      <c r="C320" s="6" t="s">
        <v>312</v>
      </c>
      <c r="D320" s="7">
        <v>1.4242492680376084</v>
      </c>
      <c r="E320" s="29">
        <v>565</v>
      </c>
    </row>
    <row r="321" spans="1:6" x14ac:dyDescent="0.2">
      <c r="B321" s="6">
        <v>2700</v>
      </c>
      <c r="C321" s="6" t="s">
        <v>313</v>
      </c>
      <c r="D321" s="7">
        <v>1.4663803216416009</v>
      </c>
      <c r="E321" s="31">
        <v>47.777777777777779</v>
      </c>
    </row>
    <row r="322" spans="1:6" x14ac:dyDescent="0.2">
      <c r="B322" s="6">
        <v>2700</v>
      </c>
      <c r="C322" s="6" t="s">
        <v>314</v>
      </c>
      <c r="D322" s="7">
        <v>0.84469906087565128</v>
      </c>
      <c r="E322" s="31">
        <v>11.25</v>
      </c>
    </row>
    <row r="323" spans="1:6" x14ac:dyDescent="0.2">
      <c r="B323" s="6">
        <v>2700</v>
      </c>
      <c r="C323" s="6" t="s">
        <v>315</v>
      </c>
      <c r="D323" s="7">
        <v>1.5377118847155431</v>
      </c>
      <c r="E323" s="31">
        <v>11.818181818181818</v>
      </c>
    </row>
    <row r="324" spans="1:6" x14ac:dyDescent="0.2">
      <c r="A324" s="6" t="s">
        <v>777</v>
      </c>
      <c r="B324" s="6">
        <v>2600</v>
      </c>
      <c r="C324" s="6" t="s">
        <v>779</v>
      </c>
      <c r="D324" s="7">
        <v>1.2396592889532281</v>
      </c>
      <c r="E324" s="7">
        <v>4.615384615384615</v>
      </c>
    </row>
    <row r="325" spans="1:6" x14ac:dyDescent="0.2">
      <c r="A325" s="6" t="s">
        <v>778</v>
      </c>
      <c r="B325" s="6">
        <v>2600</v>
      </c>
      <c r="C325" s="6" t="s">
        <v>317</v>
      </c>
      <c r="D325" s="7">
        <v>0.74632206603516482</v>
      </c>
      <c r="E325" s="29">
        <v>234.48275862068965</v>
      </c>
      <c r="F325" s="2" t="s">
        <v>316</v>
      </c>
    </row>
    <row r="326" spans="1:6" x14ac:dyDescent="0.2">
      <c r="B326" s="6">
        <v>2600</v>
      </c>
      <c r="C326" s="6" t="s">
        <v>318</v>
      </c>
      <c r="D326" s="7">
        <v>0.71560974556981405</v>
      </c>
      <c r="E326" s="29">
        <v>105.55555555555556</v>
      </c>
    </row>
    <row r="327" spans="1:6" x14ac:dyDescent="0.2">
      <c r="B327" s="6">
        <v>2600</v>
      </c>
      <c r="C327" s="6">
        <v>40</v>
      </c>
      <c r="D327" s="7">
        <v>1.7692337895982964</v>
      </c>
      <c r="E327" s="31">
        <v>37.88990825688073</v>
      </c>
    </row>
    <row r="328" spans="1:6" x14ac:dyDescent="0.2">
      <c r="B328" s="6">
        <v>2600</v>
      </c>
      <c r="C328" s="6" t="s">
        <v>319</v>
      </c>
      <c r="D328" s="7">
        <v>1.812842640116022</v>
      </c>
      <c r="E328" s="31">
        <v>64.255319148936167</v>
      </c>
    </row>
    <row r="329" spans="1:6" x14ac:dyDescent="0.2">
      <c r="B329" s="6">
        <v>2600</v>
      </c>
      <c r="C329" s="6" t="s">
        <v>320</v>
      </c>
      <c r="D329" s="7">
        <v>1.9277649146785529</v>
      </c>
      <c r="E329" s="31">
        <v>34.848484848484851</v>
      </c>
    </row>
    <row r="330" spans="1:6" x14ac:dyDescent="0.2">
      <c r="B330" s="6">
        <v>2600</v>
      </c>
      <c r="C330" s="6">
        <v>28</v>
      </c>
      <c r="D330" s="7">
        <v>1.7958294649915787</v>
      </c>
      <c r="E330" s="7" t="s">
        <v>1413</v>
      </c>
    </row>
    <row r="331" spans="1:6" x14ac:dyDescent="0.2">
      <c r="B331" s="6">
        <v>2600</v>
      </c>
      <c r="C331" s="6" t="s">
        <v>321</v>
      </c>
      <c r="D331" s="7">
        <v>1.2343628479286803</v>
      </c>
      <c r="E331" s="29">
        <v>117.99999999999999</v>
      </c>
    </row>
    <row r="332" spans="1:6" x14ac:dyDescent="0.2">
      <c r="B332" s="6">
        <v>2600</v>
      </c>
      <c r="C332" s="6" t="s">
        <v>322</v>
      </c>
      <c r="D332" s="7">
        <v>1.1513505552883598</v>
      </c>
      <c r="E332" s="31">
        <v>50</v>
      </c>
    </row>
    <row r="333" spans="1:6" x14ac:dyDescent="0.2">
      <c r="B333" s="6">
        <v>2600</v>
      </c>
      <c r="C333" s="6">
        <v>26</v>
      </c>
      <c r="D333" s="7">
        <v>1.9074603893375195</v>
      </c>
      <c r="E333" s="7" t="s">
        <v>1403</v>
      </c>
    </row>
    <row r="334" spans="1:6" x14ac:dyDescent="0.2">
      <c r="B334" s="6">
        <v>2600</v>
      </c>
      <c r="C334" s="6" t="s">
        <v>323</v>
      </c>
      <c r="D334" s="7">
        <v>1.7865390661859553</v>
      </c>
      <c r="E334" s="29">
        <v>182.5</v>
      </c>
    </row>
    <row r="335" spans="1:6" x14ac:dyDescent="0.2">
      <c r="B335" s="6">
        <v>2600</v>
      </c>
      <c r="C335" s="6" t="s">
        <v>324</v>
      </c>
      <c r="D335" s="7">
        <v>1.9347768828305618</v>
      </c>
      <c r="E335" s="31">
        <v>69.215686274509807</v>
      </c>
    </row>
    <row r="336" spans="1:6" x14ac:dyDescent="0.2">
      <c r="B336" s="6">
        <v>2600</v>
      </c>
      <c r="C336" s="6">
        <v>23</v>
      </c>
      <c r="D336" s="7">
        <v>1.8652807156513853</v>
      </c>
      <c r="E336" s="29">
        <v>303.6144578313253</v>
      </c>
    </row>
    <row r="337" spans="2:6" x14ac:dyDescent="0.2">
      <c r="B337" s="6">
        <v>2600</v>
      </c>
      <c r="C337" s="6" t="s">
        <v>325</v>
      </c>
      <c r="D337" s="7">
        <v>2.5149494303221194</v>
      </c>
      <c r="E337" s="31">
        <v>61.986301369863021</v>
      </c>
    </row>
    <row r="338" spans="2:6" x14ac:dyDescent="0.2">
      <c r="B338" s="6">
        <v>2600</v>
      </c>
      <c r="C338" s="6" t="s">
        <v>326</v>
      </c>
      <c r="D338" s="7">
        <v>2.377248932887396</v>
      </c>
      <c r="E338" s="31">
        <v>35.815602836879435</v>
      </c>
    </row>
    <row r="339" spans="2:6" x14ac:dyDescent="0.2">
      <c r="B339" s="6">
        <v>2600</v>
      </c>
      <c r="C339" s="6">
        <v>15</v>
      </c>
      <c r="D339" s="7">
        <v>2.8047166916879394</v>
      </c>
      <c r="E339" s="29">
        <v>968.12749003984061</v>
      </c>
    </row>
    <row r="340" spans="2:6" x14ac:dyDescent="0.2">
      <c r="B340" s="6">
        <v>2600</v>
      </c>
      <c r="C340" s="6" t="s">
        <v>328</v>
      </c>
      <c r="D340" s="7">
        <v>1.2175316309134674</v>
      </c>
      <c r="E340" s="26" t="s">
        <v>1386</v>
      </c>
      <c r="F340" s="8" t="s">
        <v>327</v>
      </c>
    </row>
    <row r="341" spans="2:6" x14ac:dyDescent="0.2">
      <c r="B341" s="6">
        <v>2600</v>
      </c>
      <c r="D341" s="7">
        <v>1.8972693241732588</v>
      </c>
      <c r="E341" s="26" t="s">
        <v>1386</v>
      </c>
    </row>
    <row r="342" spans="2:6" x14ac:dyDescent="0.2">
      <c r="B342" s="6">
        <v>2600</v>
      </c>
      <c r="D342" s="7">
        <v>1.4670365427159644</v>
      </c>
      <c r="E342" s="26" t="s">
        <v>1386</v>
      </c>
    </row>
    <row r="343" spans="2:6" x14ac:dyDescent="0.2">
      <c r="B343" s="6">
        <v>2600</v>
      </c>
      <c r="D343" s="7">
        <v>1.0782393275985453</v>
      </c>
      <c r="E343" s="26" t="s">
        <v>1386</v>
      </c>
    </row>
    <row r="344" spans="2:6" x14ac:dyDescent="0.2">
      <c r="B344" s="6">
        <v>2600</v>
      </c>
      <c r="D344" s="7">
        <v>1.4670365427159644</v>
      </c>
      <c r="E344" s="26" t="s">
        <v>1386</v>
      </c>
    </row>
    <row r="345" spans="2:6" x14ac:dyDescent="0.2">
      <c r="B345" s="6">
        <v>2600</v>
      </c>
      <c r="D345" s="7">
        <v>2.9340730854319288</v>
      </c>
      <c r="E345" s="26" t="s">
        <v>1386</v>
      </c>
    </row>
    <row r="346" spans="2:6" x14ac:dyDescent="0.2">
      <c r="B346" s="6">
        <v>2600</v>
      </c>
      <c r="C346" s="6">
        <v>1</v>
      </c>
      <c r="D346" s="7">
        <v>1.4370297474933444</v>
      </c>
      <c r="E346" s="26" t="s">
        <v>1386</v>
      </c>
      <c r="F346" s="2" t="s">
        <v>329</v>
      </c>
    </row>
    <row r="347" spans="2:6" x14ac:dyDescent="0.2">
      <c r="B347" s="6">
        <v>2600</v>
      </c>
      <c r="C347" s="6">
        <v>2</v>
      </c>
      <c r="D347" s="7">
        <v>1.8480678383055724</v>
      </c>
      <c r="E347" s="26" t="s">
        <v>1386</v>
      </c>
      <c r="F347" s="2"/>
    </row>
    <row r="348" spans="2:6" x14ac:dyDescent="0.2">
      <c r="B348" s="6">
        <v>2600</v>
      </c>
      <c r="C348" s="6">
        <v>3</v>
      </c>
      <c r="D348" s="7">
        <v>2.0235489708486889</v>
      </c>
      <c r="E348" s="26" t="s">
        <v>1386</v>
      </c>
      <c r="F348" s="2"/>
    </row>
    <row r="349" spans="2:6" x14ac:dyDescent="0.2">
      <c r="B349" s="6">
        <v>2600</v>
      </c>
      <c r="C349" s="6">
        <v>4</v>
      </c>
      <c r="D349" s="7">
        <v>1.2200028176255551</v>
      </c>
      <c r="E349" s="26" t="s">
        <v>1386</v>
      </c>
      <c r="F349" s="2"/>
    </row>
    <row r="350" spans="2:6" x14ac:dyDescent="0.2">
      <c r="B350" s="6">
        <v>2600</v>
      </c>
      <c r="C350" s="6">
        <v>5</v>
      </c>
      <c r="D350" s="7">
        <v>1.728103114483583</v>
      </c>
      <c r="E350" s="26" t="s">
        <v>1386</v>
      </c>
      <c r="F350" s="2"/>
    </row>
    <row r="351" spans="2:6" x14ac:dyDescent="0.2">
      <c r="B351" s="6">
        <v>2600</v>
      </c>
      <c r="C351" s="6">
        <v>6</v>
      </c>
      <c r="D351" s="7">
        <v>0.52511084404990716</v>
      </c>
      <c r="E351" s="26" t="s">
        <v>1386</v>
      </c>
      <c r="F351" s="2"/>
    </row>
    <row r="352" spans="2:6" x14ac:dyDescent="0.2">
      <c r="B352" s="6">
        <v>2600</v>
      </c>
      <c r="C352" s="6">
        <v>7</v>
      </c>
      <c r="D352" s="7">
        <v>1.4735664151332528</v>
      </c>
      <c r="E352" s="26" t="s">
        <v>1386</v>
      </c>
      <c r="F352" s="2"/>
    </row>
    <row r="353" spans="1:6" x14ac:dyDescent="0.2">
      <c r="B353" s="6">
        <v>2600</v>
      </c>
      <c r="C353" s="6">
        <v>8</v>
      </c>
      <c r="D353" s="7">
        <v>1.1403763459156062</v>
      </c>
      <c r="E353" s="26" t="s">
        <v>1386</v>
      </c>
      <c r="F353" s="2"/>
    </row>
    <row r="354" spans="1:6" x14ac:dyDescent="0.2">
      <c r="B354" s="6">
        <v>2600</v>
      </c>
      <c r="C354" s="6">
        <v>1</v>
      </c>
      <c r="D354" s="7">
        <v>1.0997852412312008</v>
      </c>
      <c r="E354" s="26" t="s">
        <v>1386</v>
      </c>
      <c r="F354" s="2"/>
    </row>
    <row r="355" spans="1:6" x14ac:dyDescent="0.2">
      <c r="B355" s="6">
        <v>2600</v>
      </c>
      <c r="C355" s="6">
        <v>2</v>
      </c>
      <c r="D355" s="7">
        <v>1.0424738599679613</v>
      </c>
      <c r="E355" s="26" t="s">
        <v>1386</v>
      </c>
      <c r="F355" s="2"/>
    </row>
    <row r="356" spans="1:6" x14ac:dyDescent="0.2">
      <c r="B356" s="6">
        <v>2600</v>
      </c>
      <c r="C356" s="6">
        <v>3</v>
      </c>
      <c r="D356" s="7">
        <v>1.1343114115080641</v>
      </c>
      <c r="E356" s="26" t="s">
        <v>1386</v>
      </c>
      <c r="F356" s="2"/>
    </row>
    <row r="357" spans="1:6" x14ac:dyDescent="0.2">
      <c r="B357" s="6">
        <v>2600</v>
      </c>
      <c r="C357" s="6">
        <v>4</v>
      </c>
      <c r="D357" s="7">
        <v>1.0657950831320164</v>
      </c>
      <c r="E357" s="26" t="s">
        <v>1386</v>
      </c>
      <c r="F357" s="2"/>
    </row>
    <row r="358" spans="1:6" x14ac:dyDescent="0.2">
      <c r="A358" s="6" t="s">
        <v>781</v>
      </c>
      <c r="B358" s="6">
        <v>2600</v>
      </c>
      <c r="C358" s="6" t="s">
        <v>331</v>
      </c>
      <c r="D358" s="7">
        <v>1.8139661439498416</v>
      </c>
      <c r="E358" s="29">
        <v>255.07692307692304</v>
      </c>
      <c r="F358" s="8" t="s">
        <v>330</v>
      </c>
    </row>
    <row r="359" spans="1:6" x14ac:dyDescent="0.2">
      <c r="B359" s="6">
        <v>2600</v>
      </c>
      <c r="C359" s="6" t="s">
        <v>332</v>
      </c>
      <c r="D359" s="7">
        <v>1.425315503767584</v>
      </c>
      <c r="E359" s="29">
        <v>843.34999999999991</v>
      </c>
    </row>
    <row r="360" spans="1:6" x14ac:dyDescent="0.2">
      <c r="B360" s="6">
        <v>2600</v>
      </c>
      <c r="C360" s="6" t="s">
        <v>333</v>
      </c>
      <c r="D360" s="7">
        <v>2.6452130764740218</v>
      </c>
      <c r="E360" s="29">
        <v>582.13793103448279</v>
      </c>
    </row>
    <row r="361" spans="1:6" x14ac:dyDescent="0.2">
      <c r="B361" s="6">
        <v>2600</v>
      </c>
      <c r="C361" s="6" t="s">
        <v>334</v>
      </c>
      <c r="D361" s="7">
        <v>3.9120214322888467</v>
      </c>
      <c r="E361" s="29">
        <v>455.0625</v>
      </c>
    </row>
    <row r="362" spans="1:6" x14ac:dyDescent="0.2">
      <c r="B362" s="6">
        <v>2600</v>
      </c>
      <c r="C362" s="6" t="s">
        <v>335</v>
      </c>
      <c r="D362" s="7">
        <v>1.4904963116130956</v>
      </c>
      <c r="E362" s="29">
        <v>515.36666666666679</v>
      </c>
    </row>
    <row r="363" spans="1:6" x14ac:dyDescent="0.2">
      <c r="B363" s="6">
        <v>2600</v>
      </c>
      <c r="C363" s="6" t="s">
        <v>336</v>
      </c>
      <c r="D363" s="7">
        <v>2.7587491759580378</v>
      </c>
      <c r="E363" s="29">
        <v>326.38181818181812</v>
      </c>
    </row>
    <row r="364" spans="1:6" x14ac:dyDescent="0.2">
      <c r="B364" s="6">
        <v>2600</v>
      </c>
      <c r="C364" s="6" t="s">
        <v>337</v>
      </c>
      <c r="D364" s="7">
        <v>1.4197580207380118</v>
      </c>
      <c r="E364" s="29">
        <v>305.41176470588232</v>
      </c>
    </row>
    <row r="365" spans="1:6" x14ac:dyDescent="0.2">
      <c r="B365" s="6">
        <v>2600</v>
      </c>
      <c r="C365" s="6" t="s">
        <v>338</v>
      </c>
      <c r="D365" s="7">
        <v>2.7419362359930428</v>
      </c>
      <c r="E365" s="29">
        <v>443.03571428571422</v>
      </c>
    </row>
    <row r="366" spans="1:6" x14ac:dyDescent="0.2">
      <c r="B366" s="6">
        <v>2600</v>
      </c>
      <c r="C366" s="6" t="s">
        <v>339</v>
      </c>
      <c r="D366" s="7">
        <v>2.8329685591881648</v>
      </c>
      <c r="E366" s="29">
        <v>365.57142857142856</v>
      </c>
    </row>
    <row r="367" spans="1:6" x14ac:dyDescent="0.2">
      <c r="B367" s="6">
        <v>2600</v>
      </c>
      <c r="C367" s="6" t="s">
        <v>340</v>
      </c>
      <c r="D367" s="7">
        <v>3.4131315566936435</v>
      </c>
      <c r="E367" s="29">
        <v>268.82089552238807</v>
      </c>
    </row>
    <row r="368" spans="1:6" x14ac:dyDescent="0.2">
      <c r="B368" s="6">
        <v>2600</v>
      </c>
      <c r="C368" s="6" t="s">
        <v>341</v>
      </c>
      <c r="D368" s="7">
        <v>1.0950955796814574</v>
      </c>
      <c r="E368" s="29">
        <v>633.125</v>
      </c>
    </row>
    <row r="369" spans="1:6" x14ac:dyDescent="0.2">
      <c r="B369" s="6">
        <v>2600</v>
      </c>
      <c r="C369" s="6" t="s">
        <v>342</v>
      </c>
      <c r="D369" s="7">
        <v>2.8269593199912819</v>
      </c>
      <c r="E369" s="29">
        <v>495.80952380952385</v>
      </c>
    </row>
    <row r="370" spans="1:6" x14ac:dyDescent="0.2">
      <c r="B370" s="6">
        <v>2600</v>
      </c>
      <c r="C370" s="6" t="s">
        <v>343</v>
      </c>
      <c r="D370" s="7">
        <v>2.2966100877150661</v>
      </c>
      <c r="E370" s="29">
        <v>291.29411764705884</v>
      </c>
    </row>
    <row r="371" spans="1:6" x14ac:dyDescent="0.2">
      <c r="B371" s="6">
        <v>2600</v>
      </c>
      <c r="C371" s="6" t="s">
        <v>344</v>
      </c>
      <c r="D371" s="7">
        <v>1.2956874431690664</v>
      </c>
      <c r="E371" s="29">
        <v>376.0625</v>
      </c>
    </row>
    <row r="372" spans="1:6" x14ac:dyDescent="0.2">
      <c r="A372" s="6" t="s">
        <v>782</v>
      </c>
      <c r="B372" s="6">
        <v>2600</v>
      </c>
      <c r="C372" s="6" t="s">
        <v>346</v>
      </c>
      <c r="D372" s="7">
        <v>2.9531369428332255</v>
      </c>
      <c r="E372" s="31">
        <f>11.9/0.34</f>
        <v>35</v>
      </c>
      <c r="F372" s="2" t="s">
        <v>345</v>
      </c>
    </row>
    <row r="373" spans="1:6" x14ac:dyDescent="0.2">
      <c r="B373" s="6">
        <v>2600</v>
      </c>
      <c r="C373" s="6" t="s">
        <v>347</v>
      </c>
      <c r="D373" s="7">
        <v>1.7115093766263705</v>
      </c>
      <c r="E373" s="31">
        <f>1.73/0.14</f>
        <v>12.357142857142856</v>
      </c>
      <c r="F373" s="2"/>
    </row>
    <row r="374" spans="1:6" x14ac:dyDescent="0.2">
      <c r="B374" s="6">
        <v>2600</v>
      </c>
      <c r="C374" s="6" t="s">
        <v>348</v>
      </c>
      <c r="D374" s="7">
        <v>1.7318569163480839</v>
      </c>
      <c r="E374" s="31">
        <f>9.03/0.23</f>
        <v>39.260869565217384</v>
      </c>
      <c r="F374" s="2"/>
    </row>
    <row r="375" spans="1:6" x14ac:dyDescent="0.2">
      <c r="A375" s="6" t="s">
        <v>783</v>
      </c>
      <c r="B375" s="6">
        <v>2560</v>
      </c>
      <c r="C375" s="6" t="s">
        <v>350</v>
      </c>
      <c r="D375" s="7">
        <v>0.91303950852387594</v>
      </c>
      <c r="E375" s="29">
        <f>23.2/0.14</f>
        <v>165.71428571428569</v>
      </c>
      <c r="F375" s="2" t="s">
        <v>349</v>
      </c>
    </row>
    <row r="376" spans="1:6" x14ac:dyDescent="0.2">
      <c r="B376" s="6">
        <v>2560</v>
      </c>
      <c r="C376" s="6" t="s">
        <v>351</v>
      </c>
      <c r="D376" s="7">
        <v>0.88317674469463114</v>
      </c>
      <c r="E376" s="31">
        <f>12.5/0.14</f>
        <v>89.285714285714278</v>
      </c>
      <c r="F376" s="2"/>
    </row>
    <row r="377" spans="1:6" x14ac:dyDescent="0.2">
      <c r="B377" s="6">
        <v>2560</v>
      </c>
      <c r="C377" s="6" t="s">
        <v>352</v>
      </c>
      <c r="D377" s="7">
        <v>1.4027286764147522</v>
      </c>
      <c r="E377" s="31">
        <f>18.6/0.19</f>
        <v>97.894736842105274</v>
      </c>
      <c r="F377" s="2"/>
    </row>
    <row r="378" spans="1:6" x14ac:dyDescent="0.2">
      <c r="B378" s="6">
        <v>2560</v>
      </c>
      <c r="C378" s="6" t="s">
        <v>353</v>
      </c>
      <c r="D378" s="7">
        <v>1.3659635009821927</v>
      </c>
      <c r="E378" s="29">
        <f>23.6/0.22</f>
        <v>107.27272727272728</v>
      </c>
      <c r="F378" s="2"/>
    </row>
    <row r="379" spans="1:6" x14ac:dyDescent="0.2">
      <c r="B379" s="6">
        <v>2560</v>
      </c>
      <c r="C379" s="6" t="s">
        <v>354</v>
      </c>
      <c r="D379" s="7">
        <v>1.187360102704986</v>
      </c>
      <c r="E379" s="31">
        <f>12.3/0.17</f>
        <v>72.352941176470594</v>
      </c>
      <c r="F379" s="2"/>
    </row>
    <row r="380" spans="1:6" x14ac:dyDescent="0.2">
      <c r="B380" s="6">
        <v>2560</v>
      </c>
      <c r="C380" s="6" t="s">
        <v>355</v>
      </c>
      <c r="D380" s="7">
        <v>1.4839359119557054</v>
      </c>
      <c r="E380" s="31">
        <f>5.8/0.22</f>
        <v>26.363636363636363</v>
      </c>
      <c r="F380" s="2"/>
    </row>
    <row r="381" spans="1:6" x14ac:dyDescent="0.2">
      <c r="B381" s="6">
        <v>2560</v>
      </c>
      <c r="C381" s="6" t="s">
        <v>356</v>
      </c>
      <c r="D381" s="7">
        <v>1.3206464319720348</v>
      </c>
      <c r="E381" s="29">
        <f>62.2/0.27</f>
        <v>230.37037037037035</v>
      </c>
      <c r="F381" s="2"/>
    </row>
    <row r="382" spans="1:6" x14ac:dyDescent="0.2">
      <c r="B382" s="6">
        <v>2560</v>
      </c>
      <c r="C382" s="6" t="s">
        <v>357</v>
      </c>
      <c r="D382" s="7">
        <v>1.6188391766789512</v>
      </c>
      <c r="E382" s="31">
        <f>10.3/0.24</f>
        <v>42.916666666666671</v>
      </c>
      <c r="F382" s="2"/>
    </row>
    <row r="383" spans="1:6" x14ac:dyDescent="0.2">
      <c r="B383" s="6">
        <v>2560</v>
      </c>
      <c r="C383" s="6" t="s">
        <v>358</v>
      </c>
      <c r="D383" s="7">
        <v>1.6503840417468574</v>
      </c>
      <c r="E383" s="29">
        <f>46.2/0.27</f>
        <v>171.11111111111111</v>
      </c>
      <c r="F383" s="2"/>
    </row>
    <row r="384" spans="1:6" x14ac:dyDescent="0.2">
      <c r="B384" s="6">
        <v>2560</v>
      </c>
      <c r="C384" s="6" t="s">
        <v>359</v>
      </c>
      <c r="D384" s="7">
        <v>1.1311694182063514</v>
      </c>
      <c r="E384" s="31">
        <f>9.09/0.24</f>
        <v>37.875</v>
      </c>
      <c r="F384" s="2"/>
    </row>
    <row r="385" spans="1:6" x14ac:dyDescent="0.2">
      <c r="B385" s="6">
        <v>2560</v>
      </c>
      <c r="C385" s="6" t="s">
        <v>360</v>
      </c>
      <c r="D385" s="7">
        <v>2.200142996518101</v>
      </c>
      <c r="E385" s="31">
        <f>15.7/0.41</f>
        <v>38.292682926829272</v>
      </c>
      <c r="F385" s="2"/>
    </row>
    <row r="386" spans="1:6" x14ac:dyDescent="0.2">
      <c r="A386" s="6" t="s">
        <v>784</v>
      </c>
      <c r="B386" s="6">
        <v>2550</v>
      </c>
      <c r="C386" s="6" t="s">
        <v>362</v>
      </c>
      <c r="D386" s="7">
        <v>2.6068983495850691</v>
      </c>
      <c r="E386" s="31">
        <f>2.86/0.12</f>
        <v>23.833333333333332</v>
      </c>
      <c r="F386" s="2" t="s">
        <v>361</v>
      </c>
    </row>
    <row r="387" spans="1:6" x14ac:dyDescent="0.2">
      <c r="B387" s="6">
        <v>2550</v>
      </c>
      <c r="C387" s="6" t="s">
        <v>363</v>
      </c>
      <c r="D387" s="7">
        <v>3.2533408470014797</v>
      </c>
      <c r="E387" s="7">
        <f>1.91/0.64</f>
        <v>2.984375</v>
      </c>
    </row>
    <row r="388" spans="1:6" x14ac:dyDescent="0.2">
      <c r="B388" s="6">
        <v>2550</v>
      </c>
      <c r="C388" s="6" t="s">
        <v>364</v>
      </c>
      <c r="D388" s="7">
        <v>2.8241398787171583</v>
      </c>
      <c r="E388" s="7">
        <f>1.96/0.26</f>
        <v>7.5384615384615383</v>
      </c>
    </row>
    <row r="389" spans="1:6" x14ac:dyDescent="0.2">
      <c r="A389" s="6" t="s">
        <v>785</v>
      </c>
      <c r="B389" s="6">
        <v>2540</v>
      </c>
      <c r="C389" s="6" t="s">
        <v>366</v>
      </c>
      <c r="D389" s="7">
        <v>0.86592845817404196</v>
      </c>
      <c r="E389" s="31">
        <f>13.21/0.23</f>
        <v>57.434782608695656</v>
      </c>
      <c r="F389" s="2" t="s">
        <v>365</v>
      </c>
    </row>
    <row r="390" spans="1:6" x14ac:dyDescent="0.2">
      <c r="B390" s="6">
        <v>2540</v>
      </c>
      <c r="C390" s="6" t="s">
        <v>367</v>
      </c>
      <c r="D390" s="7">
        <v>1.3064305414428796</v>
      </c>
      <c r="E390" s="29">
        <f>16.92/0.06</f>
        <v>282.00000000000006</v>
      </c>
      <c r="F390" s="2"/>
    </row>
    <row r="391" spans="1:6" x14ac:dyDescent="0.2">
      <c r="B391" s="6">
        <v>2540</v>
      </c>
      <c r="C391" s="6" t="s">
        <v>368</v>
      </c>
      <c r="D391" s="7">
        <v>0.85822566158300395</v>
      </c>
      <c r="E391" s="29">
        <f>12.47/0.09</f>
        <v>138.55555555555557</v>
      </c>
      <c r="F391" s="2"/>
    </row>
    <row r="392" spans="1:6" x14ac:dyDescent="0.2">
      <c r="B392" s="6">
        <v>2540</v>
      </c>
      <c r="C392" s="6" t="s">
        <v>369</v>
      </c>
      <c r="D392" s="7">
        <v>0.76121392389724951</v>
      </c>
      <c r="E392" s="31">
        <f>8.19/0.23</f>
        <v>35.608695652173907</v>
      </c>
      <c r="F392" s="2"/>
    </row>
    <row r="393" spans="1:6" x14ac:dyDescent="0.2">
      <c r="B393" s="6">
        <v>2540</v>
      </c>
      <c r="C393" s="6" t="s">
        <v>370</v>
      </c>
      <c r="D393" s="7">
        <v>0.82352779700431955</v>
      </c>
      <c r="E393" s="29">
        <f>5.02/0.04</f>
        <v>125.49999999999999</v>
      </c>
      <c r="F393" s="2"/>
    </row>
    <row r="394" spans="1:6" x14ac:dyDescent="0.2">
      <c r="B394" s="6">
        <v>2540</v>
      </c>
      <c r="C394" s="6" t="s">
        <v>371</v>
      </c>
      <c r="D394" s="7">
        <v>0.80851774211333305</v>
      </c>
      <c r="E394" s="31">
        <f>12.25/0.25</f>
        <v>49</v>
      </c>
      <c r="F394" s="2"/>
    </row>
    <row r="395" spans="1:6" x14ac:dyDescent="0.2">
      <c r="B395" s="6">
        <v>2540</v>
      </c>
      <c r="C395" s="6" t="s">
        <v>372</v>
      </c>
      <c r="D395" s="7">
        <v>0.80339184385123108</v>
      </c>
      <c r="E395" s="29">
        <f>24.18/0.08</f>
        <v>302.25</v>
      </c>
      <c r="F395" s="2"/>
    </row>
    <row r="396" spans="1:6" x14ac:dyDescent="0.2">
      <c r="B396" s="6">
        <v>2540</v>
      </c>
      <c r="C396" s="6" t="s">
        <v>373</v>
      </c>
      <c r="D396" s="7">
        <v>0.80768421202304985</v>
      </c>
      <c r="E396" s="29">
        <f>52.05/0.33</f>
        <v>157.72727272727272</v>
      </c>
      <c r="F396" s="2"/>
    </row>
    <row r="397" spans="1:6" x14ac:dyDescent="0.2">
      <c r="A397" s="6" t="s">
        <v>786</v>
      </c>
      <c r="B397" s="6">
        <v>2530</v>
      </c>
      <c r="C397" s="6" t="s">
        <v>375</v>
      </c>
      <c r="D397" s="7">
        <v>1.201261006262659</v>
      </c>
      <c r="E397" s="7" t="s">
        <v>1412</v>
      </c>
      <c r="F397" s="8" t="s">
        <v>374</v>
      </c>
    </row>
    <row r="398" spans="1:6" x14ac:dyDescent="0.2">
      <c r="B398" s="6">
        <v>2530</v>
      </c>
      <c r="C398" s="6" t="s">
        <v>376</v>
      </c>
      <c r="D398" s="7">
        <v>2.1976653187993036</v>
      </c>
      <c r="E398" s="7" t="s">
        <v>1412</v>
      </c>
    </row>
    <row r="399" spans="1:6" x14ac:dyDescent="0.2">
      <c r="B399" s="6">
        <v>2530</v>
      </c>
      <c r="C399" s="6" t="s">
        <v>377</v>
      </c>
      <c r="D399" s="7">
        <v>2.6421217201690959</v>
      </c>
      <c r="E399" s="7" t="s">
        <v>1412</v>
      </c>
    </row>
    <row r="400" spans="1:6" x14ac:dyDescent="0.2">
      <c r="B400" s="6">
        <v>2530</v>
      </c>
      <c r="C400" s="6" t="s">
        <v>378</v>
      </c>
      <c r="D400" s="7">
        <v>1.4894751635927088</v>
      </c>
      <c r="E400" s="7" t="s">
        <v>1412</v>
      </c>
    </row>
    <row r="401" spans="1:6" x14ac:dyDescent="0.2">
      <c r="B401" s="6">
        <v>2530</v>
      </c>
      <c r="C401" s="6" t="s">
        <v>379</v>
      </c>
      <c r="D401" s="7">
        <v>1.2352916955064792</v>
      </c>
      <c r="E401" s="7" t="s">
        <v>1412</v>
      </c>
    </row>
    <row r="402" spans="1:6" x14ac:dyDescent="0.2">
      <c r="B402" s="6">
        <v>2530</v>
      </c>
      <c r="C402" s="6" t="s">
        <v>380</v>
      </c>
      <c r="D402" s="7">
        <v>1.5206907039246236</v>
      </c>
      <c r="E402" s="7" t="s">
        <v>1412</v>
      </c>
    </row>
    <row r="403" spans="1:6" x14ac:dyDescent="0.2">
      <c r="B403" s="6">
        <v>2530</v>
      </c>
      <c r="C403" s="6" t="s">
        <v>381</v>
      </c>
      <c r="D403" s="7">
        <v>2.3002588159013118</v>
      </c>
      <c r="E403" s="7" t="s">
        <v>1412</v>
      </c>
    </row>
    <row r="404" spans="1:6" x14ac:dyDescent="0.2">
      <c r="B404" s="6">
        <v>2530</v>
      </c>
      <c r="C404" s="6" t="s">
        <v>382</v>
      </c>
      <c r="D404" s="7">
        <v>0.97825661627558136</v>
      </c>
      <c r="E404" s="7" t="s">
        <v>1412</v>
      </c>
    </row>
    <row r="405" spans="1:6" x14ac:dyDescent="0.2">
      <c r="B405" s="6">
        <v>2530</v>
      </c>
      <c r="C405" s="6" t="s">
        <v>383</v>
      </c>
      <c r="D405" s="7">
        <v>1.2746484356359049</v>
      </c>
      <c r="E405" s="7" t="s">
        <v>1412</v>
      </c>
    </row>
    <row r="406" spans="1:6" x14ac:dyDescent="0.2">
      <c r="B406" s="6">
        <v>2530</v>
      </c>
      <c r="C406" s="6" t="s">
        <v>384</v>
      </c>
      <c r="D406" s="7">
        <v>1.4337940922717876</v>
      </c>
      <c r="E406" s="7" t="s">
        <v>1412</v>
      </c>
    </row>
    <row r="407" spans="1:6" x14ac:dyDescent="0.2">
      <c r="B407" s="6">
        <v>2530</v>
      </c>
      <c r="C407" s="6" t="s">
        <v>385</v>
      </c>
      <c r="D407" s="7">
        <v>1.098132637463028</v>
      </c>
      <c r="E407" s="7" t="s">
        <v>1412</v>
      </c>
    </row>
    <row r="408" spans="1:6" x14ac:dyDescent="0.2">
      <c r="A408" s="6" t="s">
        <v>787</v>
      </c>
      <c r="B408" s="6">
        <v>2600</v>
      </c>
      <c r="C408" s="6" t="s">
        <v>387</v>
      </c>
      <c r="D408" s="7">
        <v>1.0697416193510911</v>
      </c>
      <c r="E408" s="26" t="s">
        <v>1386</v>
      </c>
      <c r="F408" s="8" t="s">
        <v>386</v>
      </c>
    </row>
    <row r="409" spans="1:6" x14ac:dyDescent="0.2">
      <c r="B409" s="6">
        <v>2600</v>
      </c>
      <c r="C409" s="6" t="s">
        <v>388</v>
      </c>
      <c r="D409" s="7">
        <v>1.378159891059163</v>
      </c>
      <c r="E409" s="26" t="s">
        <v>1386</v>
      </c>
    </row>
    <row r="410" spans="1:6" x14ac:dyDescent="0.2">
      <c r="B410" s="6">
        <v>2600</v>
      </c>
      <c r="C410" s="6" t="s">
        <v>389</v>
      </c>
      <c r="D410" s="7">
        <v>1.0640151711609938</v>
      </c>
      <c r="E410" s="26" t="s">
        <v>1386</v>
      </c>
    </row>
    <row r="411" spans="1:6" x14ac:dyDescent="0.2">
      <c r="B411" s="6">
        <v>2600</v>
      </c>
      <c r="C411" s="6" t="s">
        <v>390</v>
      </c>
      <c r="D411" s="7">
        <v>1.1079333334492163</v>
      </c>
      <c r="E411" s="26" t="s">
        <v>1386</v>
      </c>
    </row>
    <row r="412" spans="1:6" x14ac:dyDescent="0.2">
      <c r="B412" s="6">
        <v>2600</v>
      </c>
      <c r="C412" s="6" t="s">
        <v>391</v>
      </c>
      <c r="D412" s="7">
        <v>1.1419550005432377</v>
      </c>
      <c r="E412" s="26" t="s">
        <v>1386</v>
      </c>
    </row>
    <row r="413" spans="1:6" x14ac:dyDescent="0.2">
      <c r="B413" s="6">
        <v>2600</v>
      </c>
      <c r="C413" s="6" t="s">
        <v>392</v>
      </c>
      <c r="D413" s="7">
        <v>0.85437788861947639</v>
      </c>
      <c r="E413" s="26" t="s">
        <v>1386</v>
      </c>
    </row>
    <row r="414" spans="1:6" x14ac:dyDescent="0.2">
      <c r="B414" s="6">
        <v>2600</v>
      </c>
      <c r="C414" s="6" t="s">
        <v>393</v>
      </c>
      <c r="D414" s="7">
        <v>0.90496319814268134</v>
      </c>
      <c r="E414" s="26" t="s">
        <v>1386</v>
      </c>
    </row>
    <row r="415" spans="1:6" x14ac:dyDescent="0.2">
      <c r="B415" s="6">
        <v>2500</v>
      </c>
      <c r="C415" s="6" t="s">
        <v>395</v>
      </c>
      <c r="D415" s="7">
        <v>1.5421103944802759</v>
      </c>
      <c r="E415" s="26" t="s">
        <v>1386</v>
      </c>
      <c r="F415" s="8" t="s">
        <v>394</v>
      </c>
    </row>
    <row r="416" spans="1:6" x14ac:dyDescent="0.2">
      <c r="B416" s="6">
        <v>2500</v>
      </c>
      <c r="C416" s="6" t="s">
        <v>396</v>
      </c>
      <c r="D416" s="7">
        <v>1.6578118462497926</v>
      </c>
      <c r="E416" s="26" t="s">
        <v>1386</v>
      </c>
    </row>
    <row r="417" spans="2:5" x14ac:dyDescent="0.2">
      <c r="B417" s="6">
        <v>2500</v>
      </c>
      <c r="C417" s="6" t="s">
        <v>397</v>
      </c>
      <c r="D417" s="7">
        <v>1.6405429728513576</v>
      </c>
      <c r="E417" s="26" t="s">
        <v>1386</v>
      </c>
    </row>
    <row r="418" spans="2:5" x14ac:dyDescent="0.2">
      <c r="B418" s="6">
        <v>2500</v>
      </c>
      <c r="C418" s="6" t="s">
        <v>398</v>
      </c>
      <c r="D418" s="7">
        <v>0.99995000249987509</v>
      </c>
      <c r="E418" s="26" t="s">
        <v>1386</v>
      </c>
    </row>
    <row r="419" spans="2:5" x14ac:dyDescent="0.2">
      <c r="B419" s="6">
        <v>2500</v>
      </c>
      <c r="C419" s="6" t="s">
        <v>399</v>
      </c>
      <c r="D419" s="7">
        <v>1.600881494386819</v>
      </c>
      <c r="E419" s="26" t="s">
        <v>1386</v>
      </c>
    </row>
    <row r="420" spans="2:5" x14ac:dyDescent="0.2">
      <c r="B420" s="6">
        <v>2500</v>
      </c>
      <c r="C420" s="6" t="s">
        <v>400</v>
      </c>
      <c r="D420" s="7">
        <v>1.4999250037498124</v>
      </c>
      <c r="E420" s="26" t="s">
        <v>1386</v>
      </c>
    </row>
    <row r="421" spans="2:5" x14ac:dyDescent="0.2">
      <c r="B421" s="6">
        <v>2500</v>
      </c>
      <c r="C421" s="6" t="s">
        <v>401</v>
      </c>
      <c r="D421" s="7">
        <v>1.8592820358982054</v>
      </c>
      <c r="E421" s="26" t="s">
        <v>1386</v>
      </c>
    </row>
    <row r="422" spans="2:5" x14ac:dyDescent="0.2">
      <c r="B422" s="6">
        <v>2500</v>
      </c>
      <c r="C422" s="6" t="s">
        <v>402</v>
      </c>
      <c r="D422" s="7">
        <v>1.7756465117920575</v>
      </c>
      <c r="E422" s="26" t="s">
        <v>1386</v>
      </c>
    </row>
    <row r="423" spans="2:5" x14ac:dyDescent="0.2">
      <c r="B423" s="6">
        <v>2500</v>
      </c>
      <c r="C423" s="6" t="s">
        <v>403</v>
      </c>
      <c r="D423" s="7">
        <v>1.7370455006661429</v>
      </c>
      <c r="E423" s="26" t="s">
        <v>1386</v>
      </c>
    </row>
    <row r="424" spans="2:5" x14ac:dyDescent="0.2">
      <c r="B424" s="6">
        <v>2500</v>
      </c>
      <c r="C424" s="6" t="s">
        <v>404</v>
      </c>
      <c r="D424" s="7">
        <v>1.1374431278436079</v>
      </c>
      <c r="E424" s="26" t="s">
        <v>1386</v>
      </c>
    </row>
    <row r="425" spans="2:5" x14ac:dyDescent="0.2">
      <c r="B425" s="6">
        <v>2500</v>
      </c>
      <c r="C425" s="6" t="s">
        <v>405</v>
      </c>
      <c r="D425" s="7">
        <v>1.0795831176183128</v>
      </c>
      <c r="E425" s="26" t="s">
        <v>1386</v>
      </c>
    </row>
    <row r="426" spans="2:5" x14ac:dyDescent="0.2">
      <c r="B426" s="6">
        <v>2500</v>
      </c>
      <c r="C426" s="6" t="s">
        <v>406</v>
      </c>
      <c r="D426" s="7">
        <v>1.6945355263882378</v>
      </c>
      <c r="E426" s="26" t="s">
        <v>1386</v>
      </c>
    </row>
    <row r="427" spans="2:5" x14ac:dyDescent="0.2">
      <c r="B427" s="6">
        <v>2500</v>
      </c>
      <c r="C427" s="6" t="s">
        <v>407</v>
      </c>
      <c r="D427" s="7">
        <v>1.6874156292185389</v>
      </c>
      <c r="E427" s="26" t="s">
        <v>1386</v>
      </c>
    </row>
    <row r="428" spans="2:5" x14ac:dyDescent="0.2">
      <c r="B428" s="6">
        <v>2500</v>
      </c>
      <c r="C428" s="6" t="s">
        <v>408</v>
      </c>
      <c r="D428" s="7">
        <v>2.4061296935153242</v>
      </c>
      <c r="E428" s="26" t="s">
        <v>1386</v>
      </c>
    </row>
    <row r="429" spans="2:5" x14ac:dyDescent="0.2">
      <c r="B429" s="6">
        <v>2500</v>
      </c>
      <c r="C429" s="6" t="s">
        <v>409</v>
      </c>
      <c r="D429" s="7">
        <v>1.8899055047247637</v>
      </c>
      <c r="E429" s="26" t="s">
        <v>1386</v>
      </c>
    </row>
    <row r="430" spans="2:5" x14ac:dyDescent="0.2">
      <c r="B430" s="6">
        <v>2500</v>
      </c>
      <c r="C430" s="6" t="s">
        <v>410</v>
      </c>
      <c r="D430" s="7">
        <v>1.6136488257554338</v>
      </c>
      <c r="E430" s="26" t="s">
        <v>1386</v>
      </c>
    </row>
    <row r="431" spans="2:5" x14ac:dyDescent="0.2">
      <c r="B431" s="6">
        <v>2500</v>
      </c>
      <c r="C431" s="6" t="s">
        <v>411</v>
      </c>
      <c r="D431" s="7">
        <v>1.3971075639766399</v>
      </c>
      <c r="E431" s="26" t="s">
        <v>1386</v>
      </c>
    </row>
    <row r="432" spans="2:5" x14ac:dyDescent="0.2">
      <c r="B432" s="6">
        <v>2500</v>
      </c>
      <c r="C432" s="6" t="s">
        <v>412</v>
      </c>
      <c r="D432" s="7">
        <v>2.3623818809059545</v>
      </c>
      <c r="E432" s="26" t="s">
        <v>1386</v>
      </c>
    </row>
    <row r="433" spans="2:6" x14ac:dyDescent="0.2">
      <c r="B433" s="6">
        <v>2500</v>
      </c>
      <c r="C433" s="6" t="s">
        <v>413</v>
      </c>
      <c r="D433" s="7">
        <v>1.7896832431105718</v>
      </c>
      <c r="E433" s="26" t="s">
        <v>1386</v>
      </c>
    </row>
    <row r="434" spans="2:6" x14ac:dyDescent="0.2">
      <c r="B434" s="6">
        <v>2500</v>
      </c>
      <c r="C434" s="6" t="s">
        <v>414</v>
      </c>
      <c r="D434" s="7">
        <v>1.4513003621662126</v>
      </c>
      <c r="E434" s="26" t="s">
        <v>1386</v>
      </c>
      <c r="F434" s="8" t="s">
        <v>386</v>
      </c>
    </row>
    <row r="435" spans="2:6" x14ac:dyDescent="0.2">
      <c r="B435" s="6">
        <v>2500</v>
      </c>
      <c r="C435" s="6" t="s">
        <v>415</v>
      </c>
      <c r="D435" s="7">
        <v>0.99728445974600932</v>
      </c>
      <c r="E435" s="26" t="s">
        <v>1386</v>
      </c>
    </row>
    <row r="436" spans="2:6" x14ac:dyDescent="0.2">
      <c r="B436" s="6">
        <v>2500</v>
      </c>
      <c r="C436" s="6" t="s">
        <v>416</v>
      </c>
      <c r="D436" s="7">
        <v>1.0530815112097842</v>
      </c>
      <c r="E436" s="26" t="s">
        <v>1386</v>
      </c>
    </row>
    <row r="437" spans="2:6" x14ac:dyDescent="0.2">
      <c r="B437" s="6">
        <v>2500</v>
      </c>
      <c r="C437" s="6" t="s">
        <v>417</v>
      </c>
      <c r="D437" s="7">
        <v>1.1376253060948345</v>
      </c>
      <c r="E437" s="26" t="s">
        <v>1386</v>
      </c>
    </row>
    <row r="438" spans="2:6" x14ac:dyDescent="0.2">
      <c r="B438" s="6">
        <v>2500</v>
      </c>
      <c r="C438" s="6" t="s">
        <v>418</v>
      </c>
      <c r="D438" s="7">
        <v>1.117062633150566</v>
      </c>
      <c r="E438" s="26" t="s">
        <v>1386</v>
      </c>
    </row>
    <row r="439" spans="2:6" x14ac:dyDescent="0.2">
      <c r="B439" s="6">
        <v>2500</v>
      </c>
      <c r="C439" s="6" t="s">
        <v>419</v>
      </c>
      <c r="D439" s="7">
        <v>1.1750430055855852</v>
      </c>
      <c r="E439" s="26" t="s">
        <v>1386</v>
      </c>
    </row>
    <row r="440" spans="2:6" x14ac:dyDescent="0.2">
      <c r="B440" s="6">
        <v>2500</v>
      </c>
      <c r="C440" s="6" t="s">
        <v>420</v>
      </c>
      <c r="D440" s="7">
        <v>1.1021380586805103</v>
      </c>
      <c r="E440" s="26" t="s">
        <v>1386</v>
      </c>
    </row>
    <row r="441" spans="2:6" x14ac:dyDescent="0.2">
      <c r="B441" s="6">
        <v>2500</v>
      </c>
      <c r="C441" s="6">
        <v>49</v>
      </c>
      <c r="D441" s="7">
        <v>0.50048732967666421</v>
      </c>
      <c r="E441" s="26" t="s">
        <v>1386</v>
      </c>
      <c r="F441" s="8" t="s">
        <v>796</v>
      </c>
    </row>
    <row r="442" spans="2:6" x14ac:dyDescent="0.2">
      <c r="B442" s="6">
        <v>2500</v>
      </c>
      <c r="C442" s="6">
        <v>51</v>
      </c>
      <c r="D442" s="7">
        <v>0.70774807065311385</v>
      </c>
      <c r="E442" s="26" t="s">
        <v>1386</v>
      </c>
    </row>
    <row r="443" spans="2:6" x14ac:dyDescent="0.2">
      <c r="B443" s="6">
        <v>2500</v>
      </c>
      <c r="C443" s="6">
        <v>53</v>
      </c>
      <c r="D443" s="7">
        <v>1.5577197065241715</v>
      </c>
      <c r="E443" s="26" t="s">
        <v>1386</v>
      </c>
    </row>
    <row r="444" spans="2:6" x14ac:dyDescent="0.2">
      <c r="B444" s="6">
        <v>2500</v>
      </c>
      <c r="C444" s="6">
        <v>54</v>
      </c>
      <c r="D444" s="7">
        <v>1.8723966202300308</v>
      </c>
      <c r="E444" s="26" t="s">
        <v>1386</v>
      </c>
    </row>
    <row r="445" spans="2:6" x14ac:dyDescent="0.2">
      <c r="B445" s="6">
        <v>2500</v>
      </c>
      <c r="C445" s="6">
        <v>56</v>
      </c>
      <c r="D445" s="7">
        <v>0.92892047841189862</v>
      </c>
      <c r="E445" s="26" t="s">
        <v>1386</v>
      </c>
    </row>
    <row r="446" spans="2:6" x14ac:dyDescent="0.2">
      <c r="B446" s="6">
        <v>2500</v>
      </c>
      <c r="C446" s="6">
        <v>57</v>
      </c>
      <c r="D446" s="7">
        <v>0.81920200223629402</v>
      </c>
      <c r="E446" s="26" t="s">
        <v>1386</v>
      </c>
    </row>
    <row r="447" spans="2:6" x14ac:dyDescent="0.2">
      <c r="B447" s="6">
        <v>2500</v>
      </c>
      <c r="C447" s="6">
        <v>61</v>
      </c>
      <c r="D447" s="7">
        <v>0.66546224464246129</v>
      </c>
      <c r="E447" s="26" t="s">
        <v>1386</v>
      </c>
    </row>
    <row r="448" spans="2:6" x14ac:dyDescent="0.2">
      <c r="B448" s="6">
        <v>2500</v>
      </c>
      <c r="C448" s="6">
        <v>63</v>
      </c>
      <c r="D448" s="7">
        <v>1.2487292118236051</v>
      </c>
      <c r="E448" s="26" t="s">
        <v>1386</v>
      </c>
    </row>
    <row r="449" spans="1:6" x14ac:dyDescent="0.2">
      <c r="B449" s="6">
        <v>2450</v>
      </c>
      <c r="C449" s="6" t="s">
        <v>810</v>
      </c>
      <c r="D449" s="7">
        <v>1.160636110036448</v>
      </c>
      <c r="E449" s="29">
        <v>116.31578947368422</v>
      </c>
      <c r="F449" s="8" t="s">
        <v>839</v>
      </c>
    </row>
    <row r="450" spans="1:6" x14ac:dyDescent="0.2">
      <c r="B450" s="6">
        <v>2450</v>
      </c>
      <c r="C450" s="6" t="s">
        <v>811</v>
      </c>
      <c r="D450" s="7">
        <v>1.0862076456604455</v>
      </c>
      <c r="E450" s="29">
        <v>128</v>
      </c>
    </row>
    <row r="451" spans="1:6" x14ac:dyDescent="0.2">
      <c r="B451" s="6">
        <v>2450</v>
      </c>
      <c r="C451" s="6" t="s">
        <v>812</v>
      </c>
      <c r="D451" s="7">
        <v>0.94861402973046705</v>
      </c>
      <c r="E451" s="29">
        <v>185.09090909090907</v>
      </c>
    </row>
    <row r="452" spans="1:6" x14ac:dyDescent="0.2">
      <c r="B452" s="6">
        <v>2450</v>
      </c>
      <c r="C452" s="6" t="s">
        <v>813</v>
      </c>
      <c r="D452" s="7">
        <v>1.1531207015366705</v>
      </c>
      <c r="E452" s="29">
        <v>483.99999999999994</v>
      </c>
    </row>
    <row r="453" spans="1:6" x14ac:dyDescent="0.2">
      <c r="B453" s="6">
        <v>2450</v>
      </c>
      <c r="C453" s="6" t="s">
        <v>814</v>
      </c>
      <c r="D453" s="7">
        <v>1.1183359161567588</v>
      </c>
      <c r="E453" s="29">
        <v>218.99999999999997</v>
      </c>
    </row>
    <row r="454" spans="1:6" x14ac:dyDescent="0.2">
      <c r="B454" s="6">
        <v>2450</v>
      </c>
      <c r="C454" s="6" t="s">
        <v>815</v>
      </c>
      <c r="D454" s="7">
        <v>0.84790068386902162</v>
      </c>
      <c r="E454" s="31">
        <v>60.322580645161288</v>
      </c>
    </row>
    <row r="455" spans="1:6" x14ac:dyDescent="0.2">
      <c r="B455" s="6">
        <v>2450</v>
      </c>
      <c r="C455" s="6" t="s">
        <v>422</v>
      </c>
      <c r="D455" s="7">
        <v>1.0349808357944141</v>
      </c>
      <c r="E455" s="26" t="s">
        <v>1386</v>
      </c>
      <c r="F455" s="13" t="s">
        <v>421</v>
      </c>
    </row>
    <row r="456" spans="1:6" x14ac:dyDescent="0.2">
      <c r="B456" s="6">
        <v>2450</v>
      </c>
      <c r="C456" s="6" t="s">
        <v>423</v>
      </c>
      <c r="D456" s="7">
        <v>1.0432354872282308</v>
      </c>
      <c r="E456" s="26" t="s">
        <v>1386</v>
      </c>
      <c r="F456" s="2"/>
    </row>
    <row r="457" spans="1:6" x14ac:dyDescent="0.2">
      <c r="B457" s="6">
        <v>2450</v>
      </c>
      <c r="C457" s="6" t="s">
        <v>424</v>
      </c>
      <c r="D457" s="7">
        <v>1.1301717778305835</v>
      </c>
      <c r="E457" s="26" t="s">
        <v>1386</v>
      </c>
      <c r="F457" s="2"/>
    </row>
    <row r="458" spans="1:6" x14ac:dyDescent="0.2">
      <c r="B458" s="6">
        <v>2450</v>
      </c>
      <c r="C458" s="6" t="s">
        <v>425</v>
      </c>
      <c r="D458" s="7">
        <v>1.0485923442167031</v>
      </c>
      <c r="E458" s="26" t="s">
        <v>1386</v>
      </c>
      <c r="F458" s="2"/>
    </row>
    <row r="459" spans="1:6" x14ac:dyDescent="0.2">
      <c r="B459" s="6">
        <v>2450</v>
      </c>
      <c r="C459" s="6" t="s">
        <v>426</v>
      </c>
      <c r="D459" s="7">
        <v>1.102144220734939</v>
      </c>
      <c r="E459" s="26" t="s">
        <v>1386</v>
      </c>
      <c r="F459" s="2"/>
    </row>
    <row r="460" spans="1:6" x14ac:dyDescent="0.2">
      <c r="B460" s="6">
        <v>2450</v>
      </c>
      <c r="C460" s="6" t="s">
        <v>427</v>
      </c>
      <c r="D460" s="7">
        <v>1.1867416469713601</v>
      </c>
      <c r="E460" s="26" t="s">
        <v>1386</v>
      </c>
      <c r="F460" s="2"/>
    </row>
    <row r="461" spans="1:6" x14ac:dyDescent="0.2">
      <c r="B461" s="6">
        <v>2450</v>
      </c>
      <c r="C461" s="6" t="s">
        <v>428</v>
      </c>
      <c r="D461" s="7">
        <v>1.0346753090339744</v>
      </c>
      <c r="E461" s="26" t="s">
        <v>1386</v>
      </c>
      <c r="F461" s="2"/>
    </row>
    <row r="462" spans="1:6" x14ac:dyDescent="0.2">
      <c r="B462" s="6">
        <v>2450</v>
      </c>
      <c r="C462" s="6" t="s">
        <v>429</v>
      </c>
      <c r="D462" s="7">
        <v>1.0271882043576259</v>
      </c>
      <c r="E462" s="26" t="s">
        <v>1386</v>
      </c>
      <c r="F462" s="2"/>
    </row>
    <row r="463" spans="1:6" x14ac:dyDescent="0.2">
      <c r="A463" s="6" t="s">
        <v>430</v>
      </c>
      <c r="B463" s="6">
        <v>2500</v>
      </c>
      <c r="C463" s="6" t="s">
        <v>816</v>
      </c>
      <c r="D463" s="7">
        <v>1.1355129574645257</v>
      </c>
      <c r="E463" s="29">
        <v>323.33333333333337</v>
      </c>
      <c r="F463" s="8" t="s">
        <v>840</v>
      </c>
    </row>
    <row r="464" spans="1:6" x14ac:dyDescent="0.2">
      <c r="A464" s="6" t="s">
        <v>788</v>
      </c>
      <c r="B464" s="6">
        <v>2480</v>
      </c>
      <c r="C464" s="6" t="s">
        <v>431</v>
      </c>
      <c r="D464" s="7">
        <v>0.95302244260368585</v>
      </c>
      <c r="E464" s="29">
        <v>216.84210526315792</v>
      </c>
    </row>
    <row r="465" spans="1:6" x14ac:dyDescent="0.2">
      <c r="B465" s="6">
        <v>2480</v>
      </c>
      <c r="C465" s="6" t="s">
        <v>817</v>
      </c>
      <c r="D465" s="7">
        <v>0.73256325044128201</v>
      </c>
      <c r="E465" s="7">
        <v>80</v>
      </c>
    </row>
    <row r="466" spans="1:6" x14ac:dyDescent="0.2">
      <c r="A466" s="6" t="s">
        <v>789</v>
      </c>
      <c r="B466" s="6">
        <v>2480</v>
      </c>
      <c r="C466" s="6" t="s">
        <v>433</v>
      </c>
      <c r="D466" s="7">
        <v>1.3733976398689791</v>
      </c>
      <c r="E466" s="29">
        <v>740</v>
      </c>
      <c r="F466" s="8" t="s">
        <v>432</v>
      </c>
    </row>
    <row r="467" spans="1:6" x14ac:dyDescent="0.2">
      <c r="B467" s="6">
        <v>2480</v>
      </c>
      <c r="C467" s="6" t="s">
        <v>434</v>
      </c>
      <c r="D467" s="7">
        <v>1.4210601108426888</v>
      </c>
      <c r="E467" s="7" t="s">
        <v>1412</v>
      </c>
    </row>
    <row r="468" spans="1:6" x14ac:dyDescent="0.2">
      <c r="B468" s="6">
        <v>2480</v>
      </c>
      <c r="C468" s="6" t="s">
        <v>436</v>
      </c>
      <c r="D468" s="7">
        <v>0.85096209369092646</v>
      </c>
      <c r="E468" s="29">
        <v>1635</v>
      </c>
      <c r="F468" s="8" t="s">
        <v>435</v>
      </c>
    </row>
    <row r="469" spans="1:6" x14ac:dyDescent="0.2">
      <c r="B469" s="6">
        <v>2480</v>
      </c>
      <c r="C469" s="6" t="s">
        <v>437</v>
      </c>
      <c r="D469" s="7">
        <v>1.0216111293992114</v>
      </c>
      <c r="E469" s="29">
        <v>185.71428571428569</v>
      </c>
    </row>
    <row r="470" spans="1:6" x14ac:dyDescent="0.2">
      <c r="B470" s="6">
        <v>2480</v>
      </c>
      <c r="C470" s="6" t="s">
        <v>438</v>
      </c>
      <c r="D470" s="7">
        <v>1.2159975646960339</v>
      </c>
      <c r="E470" s="31">
        <v>62.78571428571427</v>
      </c>
    </row>
    <row r="471" spans="1:6" x14ac:dyDescent="0.2">
      <c r="B471" s="6">
        <v>2480</v>
      </c>
      <c r="C471" s="6" t="s">
        <v>439</v>
      </c>
      <c r="D471" s="7">
        <v>1.1656333234743483</v>
      </c>
      <c r="E471" s="31">
        <v>35.950000000000003</v>
      </c>
    </row>
    <row r="472" spans="1:6" x14ac:dyDescent="0.2">
      <c r="B472" s="6">
        <v>2480</v>
      </c>
      <c r="C472" s="6" t="s">
        <v>440</v>
      </c>
      <c r="D472" s="7">
        <v>1.2516539713192434</v>
      </c>
      <c r="E472" s="31">
        <v>13.157894736842104</v>
      </c>
    </row>
    <row r="473" spans="1:6" x14ac:dyDescent="0.2">
      <c r="B473" s="6">
        <v>2480</v>
      </c>
      <c r="C473" s="6" t="s">
        <v>441</v>
      </c>
      <c r="D473" s="7">
        <v>0.97289523625139307</v>
      </c>
      <c r="E473" s="7" t="s">
        <v>1412</v>
      </c>
    </row>
    <row r="474" spans="1:6" x14ac:dyDescent="0.2">
      <c r="A474" s="6" t="s">
        <v>790</v>
      </c>
      <c r="B474" s="6">
        <v>2480</v>
      </c>
      <c r="C474" s="6" t="s">
        <v>443</v>
      </c>
      <c r="D474" s="7">
        <v>0.81062123364420013</v>
      </c>
      <c r="E474" s="26" t="s">
        <v>1386</v>
      </c>
      <c r="F474" s="8" t="s">
        <v>442</v>
      </c>
    </row>
    <row r="475" spans="1:6" x14ac:dyDescent="0.2">
      <c r="B475" s="6">
        <v>2480</v>
      </c>
      <c r="C475" s="6" t="s">
        <v>444</v>
      </c>
      <c r="D475" s="7">
        <v>0.55848271416216422</v>
      </c>
      <c r="E475" s="26" t="s">
        <v>1386</v>
      </c>
    </row>
    <row r="476" spans="1:6" x14ac:dyDescent="0.2">
      <c r="B476" s="6">
        <v>2480</v>
      </c>
      <c r="C476" s="6" t="s">
        <v>445</v>
      </c>
      <c r="D476" s="7">
        <v>1.7118709281927209</v>
      </c>
      <c r="E476" s="26" t="s">
        <v>1386</v>
      </c>
    </row>
    <row r="477" spans="1:6" x14ac:dyDescent="0.2">
      <c r="B477" s="6">
        <v>2480</v>
      </c>
      <c r="C477" s="6" t="s">
        <v>446</v>
      </c>
      <c r="D477" s="7">
        <v>0.77773889083323611</v>
      </c>
      <c r="E477" s="26" t="s">
        <v>1386</v>
      </c>
    </row>
    <row r="478" spans="1:6" x14ac:dyDescent="0.2">
      <c r="B478" s="6">
        <v>2480</v>
      </c>
      <c r="C478" s="6" t="s">
        <v>447</v>
      </c>
      <c r="D478" s="7">
        <v>0.89146486071922815</v>
      </c>
      <c r="E478" s="26" t="s">
        <v>1386</v>
      </c>
    </row>
    <row r="479" spans="1:6" x14ac:dyDescent="0.2">
      <c r="B479" s="6">
        <v>2480</v>
      </c>
      <c r="C479" s="6" t="s">
        <v>448</v>
      </c>
      <c r="D479" s="7">
        <v>0.97926294142608661</v>
      </c>
      <c r="E479" s="26" t="s">
        <v>1386</v>
      </c>
    </row>
    <row r="480" spans="1:6" x14ac:dyDescent="0.2">
      <c r="B480" s="6">
        <v>2480</v>
      </c>
      <c r="C480" s="6">
        <v>137.31</v>
      </c>
      <c r="D480" s="7">
        <v>0.7634771902100409</v>
      </c>
      <c r="E480" s="7" t="s">
        <v>1414</v>
      </c>
      <c r="F480" s="2" t="s">
        <v>449</v>
      </c>
    </row>
    <row r="481" spans="1:6" x14ac:dyDescent="0.2">
      <c r="B481" s="6">
        <v>2480</v>
      </c>
      <c r="C481" s="6">
        <v>140.80000000000001</v>
      </c>
      <c r="D481" s="7">
        <v>1.2359599607827945</v>
      </c>
      <c r="E481" s="7" t="s">
        <v>1415</v>
      </c>
      <c r="F481" s="2"/>
    </row>
    <row r="482" spans="1:6" x14ac:dyDescent="0.2">
      <c r="B482" s="6">
        <v>2480</v>
      </c>
      <c r="C482" s="6">
        <v>142.83000000000001</v>
      </c>
      <c r="D482" s="7">
        <v>0.96808716614290646</v>
      </c>
      <c r="E482" s="7" t="s">
        <v>1416</v>
      </c>
      <c r="F482" s="2"/>
    </row>
    <row r="483" spans="1:6" x14ac:dyDescent="0.2">
      <c r="B483" s="6">
        <v>2480</v>
      </c>
      <c r="C483" s="6">
        <v>150.12</v>
      </c>
      <c r="D483" s="7">
        <v>1.2339132677921409</v>
      </c>
      <c r="E483" s="29">
        <f>18/0.041</f>
        <v>439.02439024390242</v>
      </c>
      <c r="F483" s="2"/>
    </row>
    <row r="484" spans="1:6" x14ac:dyDescent="0.2">
      <c r="B484" s="6">
        <v>2480</v>
      </c>
      <c r="C484" s="6">
        <v>150.25</v>
      </c>
      <c r="D484" s="7">
        <v>1.2800681555616273</v>
      </c>
      <c r="E484" s="7" t="s">
        <v>1417</v>
      </c>
      <c r="F484" s="2"/>
    </row>
    <row r="485" spans="1:6" x14ac:dyDescent="0.2">
      <c r="B485" s="6">
        <v>2480</v>
      </c>
      <c r="C485" s="6">
        <v>152.03</v>
      </c>
      <c r="D485" s="7">
        <v>1.096314432222093</v>
      </c>
      <c r="E485" s="7" t="s">
        <v>1418</v>
      </c>
      <c r="F485" s="2"/>
    </row>
    <row r="486" spans="1:6" x14ac:dyDescent="0.2">
      <c r="B486" s="6">
        <v>2480</v>
      </c>
      <c r="C486" s="6">
        <v>153.22999999999999</v>
      </c>
      <c r="D486" s="7">
        <v>1.0686070480204777</v>
      </c>
      <c r="E486" s="7" t="s">
        <v>1419</v>
      </c>
      <c r="F486" s="2"/>
    </row>
    <row r="487" spans="1:6" x14ac:dyDescent="0.2">
      <c r="B487" s="6">
        <v>2480</v>
      </c>
      <c r="C487" s="6">
        <v>154.1</v>
      </c>
      <c r="D487" s="7">
        <v>1.1076906035529177</v>
      </c>
      <c r="E487" s="7" t="s">
        <v>1420</v>
      </c>
      <c r="F487" s="2"/>
    </row>
    <row r="488" spans="1:6" x14ac:dyDescent="0.2">
      <c r="B488" s="6">
        <v>2480</v>
      </c>
      <c r="C488" s="6">
        <v>155.69999999999999</v>
      </c>
      <c r="D488" s="7">
        <v>0.77141801518204778</v>
      </c>
      <c r="E488" s="29">
        <f>8/0.038</f>
        <v>210.5263157894737</v>
      </c>
      <c r="F488" s="2"/>
    </row>
    <row r="489" spans="1:6" x14ac:dyDescent="0.2">
      <c r="A489" s="6" t="s">
        <v>791</v>
      </c>
      <c r="B489" s="6">
        <v>2480</v>
      </c>
      <c r="C489" s="6" t="s">
        <v>450</v>
      </c>
      <c r="D489" s="7">
        <v>1.0738611957700095</v>
      </c>
      <c r="E489" s="29">
        <f>21/0.14</f>
        <v>149.99999999999997</v>
      </c>
      <c r="F489" s="8" t="s">
        <v>432</v>
      </c>
    </row>
    <row r="490" spans="1:6" x14ac:dyDescent="0.2">
      <c r="B490" s="6">
        <v>2480</v>
      </c>
      <c r="C490" s="6" t="s">
        <v>451</v>
      </c>
      <c r="D490" s="7">
        <v>1.1250059210837953</v>
      </c>
      <c r="E490" s="7" t="s">
        <v>1402</v>
      </c>
    </row>
    <row r="491" spans="1:6" x14ac:dyDescent="0.2">
      <c r="B491" s="6">
        <v>2480</v>
      </c>
      <c r="D491" s="7">
        <v>0.54981126419282134</v>
      </c>
      <c r="E491" s="26" t="s">
        <v>1386</v>
      </c>
      <c r="F491" s="8" t="s">
        <v>442</v>
      </c>
    </row>
    <row r="492" spans="1:6" x14ac:dyDescent="0.2">
      <c r="B492" s="6">
        <v>2480</v>
      </c>
      <c r="D492" s="7">
        <v>0.78314181579510023</v>
      </c>
      <c r="E492" s="26" t="s">
        <v>1386</v>
      </c>
    </row>
    <row r="493" spans="1:6" x14ac:dyDescent="0.2">
      <c r="B493" s="6">
        <v>2480</v>
      </c>
      <c r="C493" s="6" t="s">
        <v>452</v>
      </c>
      <c r="D493" s="7">
        <v>0.64197724098969655</v>
      </c>
      <c r="E493" s="26" t="s">
        <v>1386</v>
      </c>
    </row>
    <row r="494" spans="1:6" x14ac:dyDescent="0.2">
      <c r="B494" s="6">
        <v>2480</v>
      </c>
      <c r="D494" s="7">
        <v>0.79948224007309554</v>
      </c>
      <c r="E494" s="26" t="s">
        <v>1386</v>
      </c>
    </row>
    <row r="495" spans="1:6" x14ac:dyDescent="0.2">
      <c r="B495" s="6">
        <v>2480</v>
      </c>
      <c r="D495" s="7">
        <v>1.0093448510795784</v>
      </c>
      <c r="E495" s="26" t="s">
        <v>1386</v>
      </c>
    </row>
    <row r="496" spans="1:6" x14ac:dyDescent="0.2">
      <c r="B496" s="6">
        <v>2480</v>
      </c>
      <c r="C496" s="6" t="s">
        <v>799</v>
      </c>
      <c r="D496" s="7">
        <v>1.0427593398340274</v>
      </c>
      <c r="E496" s="29">
        <v>101.25</v>
      </c>
      <c r="F496" s="8" t="s">
        <v>839</v>
      </c>
    </row>
    <row r="497" spans="2:6" x14ac:dyDescent="0.2">
      <c r="B497" s="6">
        <v>2480</v>
      </c>
      <c r="C497" s="6" t="s">
        <v>798</v>
      </c>
      <c r="D497" s="7">
        <v>0.84724196361514736</v>
      </c>
      <c r="E497" s="29">
        <v>509.23076923076923</v>
      </c>
    </row>
    <row r="498" spans="2:6" x14ac:dyDescent="0.2">
      <c r="B498" s="6">
        <v>2480</v>
      </c>
      <c r="C498" s="6" t="s">
        <v>453</v>
      </c>
      <c r="D498" s="7">
        <v>0.90286336667717604</v>
      </c>
      <c r="E498" s="31">
        <f>6/0.09</f>
        <v>66.666666666666671</v>
      </c>
      <c r="F498" s="8" t="s">
        <v>435</v>
      </c>
    </row>
    <row r="499" spans="2:6" x14ac:dyDescent="0.2">
      <c r="B499" s="6">
        <v>2480</v>
      </c>
      <c r="C499" s="6" t="s">
        <v>454</v>
      </c>
      <c r="D499" s="7">
        <v>1.1743906776495185</v>
      </c>
      <c r="E499" s="31">
        <f>13/0.15</f>
        <v>86.666666666666671</v>
      </c>
    </row>
    <row r="500" spans="2:6" x14ac:dyDescent="0.2">
      <c r="B500" s="6">
        <v>2480</v>
      </c>
      <c r="C500" s="6" t="s">
        <v>455</v>
      </c>
      <c r="D500" s="7">
        <v>1.8057267333543523</v>
      </c>
      <c r="E500" s="31">
        <f>16/0.42</f>
        <v>38.095238095238095</v>
      </c>
    </row>
    <row r="501" spans="2:6" x14ac:dyDescent="0.2">
      <c r="B501" s="6">
        <v>2480</v>
      </c>
      <c r="C501" s="6" t="s">
        <v>456</v>
      </c>
      <c r="D501" s="7">
        <v>1.0921291867480234</v>
      </c>
      <c r="E501" s="31">
        <f>6/0.36</f>
        <v>16.666666666666668</v>
      </c>
    </row>
    <row r="502" spans="2:6" x14ac:dyDescent="0.2">
      <c r="B502" s="6">
        <v>2480</v>
      </c>
      <c r="C502" s="6" t="s">
        <v>457</v>
      </c>
      <c r="D502" s="7">
        <v>1.629311468490668</v>
      </c>
      <c r="E502" s="31">
        <f>5/0.1</f>
        <v>50</v>
      </c>
    </row>
    <row r="503" spans="2:6" x14ac:dyDescent="0.2">
      <c r="B503" s="6">
        <v>2480</v>
      </c>
      <c r="C503" s="6" t="s">
        <v>458</v>
      </c>
      <c r="D503" s="7">
        <v>1.1086908317789923</v>
      </c>
      <c r="E503" s="31">
        <f>14/0.17</f>
        <v>82.35294117647058</v>
      </c>
    </row>
    <row r="504" spans="2:6" x14ac:dyDescent="0.2">
      <c r="B504" s="6">
        <v>2480</v>
      </c>
      <c r="C504" s="6" t="s">
        <v>459</v>
      </c>
      <c r="D504" s="7">
        <v>1.1183359161567585</v>
      </c>
      <c r="E504" s="7" t="s">
        <v>1435</v>
      </c>
    </row>
    <row r="505" spans="2:6" x14ac:dyDescent="0.2">
      <c r="B505" s="6">
        <v>2480</v>
      </c>
      <c r="C505" s="6" t="s">
        <v>460</v>
      </c>
      <c r="D505" s="7">
        <v>1.0657950831320164</v>
      </c>
      <c r="E505" s="7" t="s">
        <v>1436</v>
      </c>
    </row>
    <row r="506" spans="2:6" x14ac:dyDescent="0.2">
      <c r="B506" s="6">
        <v>2480</v>
      </c>
      <c r="C506" s="6" t="s">
        <v>461</v>
      </c>
      <c r="D506" s="7">
        <v>1.0896185297413969</v>
      </c>
      <c r="E506" s="31">
        <f>16/0.22</f>
        <v>72.727272727272734</v>
      </c>
    </row>
    <row r="507" spans="2:6" x14ac:dyDescent="0.2">
      <c r="B507" s="6">
        <v>2480</v>
      </c>
      <c r="C507" s="6" t="s">
        <v>462</v>
      </c>
      <c r="D507" s="7">
        <v>0.9197113858079774</v>
      </c>
      <c r="E507" s="7" t="s">
        <v>1437</v>
      </c>
    </row>
    <row r="508" spans="2:6" x14ac:dyDescent="0.2">
      <c r="B508" s="6">
        <v>2480</v>
      </c>
      <c r="C508" s="6" t="s">
        <v>463</v>
      </c>
      <c r="D508" s="7">
        <v>0.72468969477450418</v>
      </c>
      <c r="E508" s="29">
        <f>38/0.15</f>
        <v>253.33333333333334</v>
      </c>
    </row>
    <row r="509" spans="2:6" x14ac:dyDescent="0.2">
      <c r="B509" s="6">
        <v>2480</v>
      </c>
      <c r="C509" s="6" t="s">
        <v>464</v>
      </c>
      <c r="D509" s="7">
        <v>0.68978353935598302</v>
      </c>
      <c r="E509" s="29">
        <f>7/0.03</f>
        <v>233.33333333333334</v>
      </c>
    </row>
    <row r="510" spans="2:6" x14ac:dyDescent="0.2">
      <c r="B510" s="6">
        <v>2480</v>
      </c>
      <c r="C510" s="6">
        <v>156.85</v>
      </c>
      <c r="D510" s="7">
        <v>0.86455828061091622</v>
      </c>
      <c r="E510" s="29">
        <f>13/0.043</f>
        <v>302.32558139534888</v>
      </c>
      <c r="F510" s="2" t="s">
        <v>449</v>
      </c>
    </row>
    <row r="511" spans="2:6" x14ac:dyDescent="0.2">
      <c r="B511" s="6">
        <v>2480</v>
      </c>
      <c r="C511" s="6">
        <v>158.30000000000001</v>
      </c>
      <c r="D511" s="7">
        <v>0.89120210735954108</v>
      </c>
      <c r="E511" s="29">
        <f>12/0.028</f>
        <v>428.57142857142856</v>
      </c>
      <c r="F511" s="2"/>
    </row>
    <row r="512" spans="2:6" x14ac:dyDescent="0.2">
      <c r="B512" s="6">
        <v>2480</v>
      </c>
      <c r="C512" s="6">
        <v>158.80000000000001</v>
      </c>
      <c r="D512" s="7">
        <v>0.96587490614729032</v>
      </c>
      <c r="E512" s="29">
        <f>13/0.037</f>
        <v>351.35135135135135</v>
      </c>
      <c r="F512" s="2"/>
    </row>
    <row r="513" spans="2:6" x14ac:dyDescent="0.2">
      <c r="B513" s="6">
        <v>2480</v>
      </c>
      <c r="C513" s="6">
        <v>160.97</v>
      </c>
      <c r="D513" s="7">
        <v>0.96977550124736733</v>
      </c>
      <c r="E513" s="7" t="s">
        <v>1421</v>
      </c>
      <c r="F513" s="2"/>
    </row>
    <row r="514" spans="2:6" x14ac:dyDescent="0.2">
      <c r="B514" s="6">
        <v>2480</v>
      </c>
      <c r="C514" s="6">
        <v>162.34</v>
      </c>
      <c r="D514" s="7">
        <v>0.81728890351936911</v>
      </c>
      <c r="E514" s="7" t="s">
        <v>1422</v>
      </c>
      <c r="F514" s="2"/>
    </row>
    <row r="515" spans="2:6" x14ac:dyDescent="0.2">
      <c r="B515" s="6">
        <v>2480</v>
      </c>
      <c r="C515" s="6">
        <v>166.1</v>
      </c>
      <c r="D515" s="7">
        <v>0.9407138011673809</v>
      </c>
      <c r="E515" s="7" t="s">
        <v>1423</v>
      </c>
      <c r="F515" s="2"/>
    </row>
    <row r="516" spans="2:6" x14ac:dyDescent="0.2">
      <c r="B516" s="6">
        <v>2480</v>
      </c>
      <c r="C516" s="6">
        <v>168.78</v>
      </c>
      <c r="D516" s="7">
        <v>0.99373509397359039</v>
      </c>
      <c r="E516" s="7" t="s">
        <v>1424</v>
      </c>
      <c r="F516" s="2"/>
    </row>
    <row r="517" spans="2:6" x14ac:dyDescent="0.2">
      <c r="B517" s="6">
        <v>2480</v>
      </c>
      <c r="C517" s="6">
        <v>169.24</v>
      </c>
      <c r="D517" s="7">
        <v>1.003219294183239</v>
      </c>
      <c r="E517" s="7" t="s">
        <v>1425</v>
      </c>
      <c r="F517" s="2"/>
    </row>
    <row r="518" spans="2:6" x14ac:dyDescent="0.2">
      <c r="B518" s="6">
        <v>2480</v>
      </c>
      <c r="C518" s="6">
        <v>170.25</v>
      </c>
      <c r="D518" s="7">
        <v>0.83259523105310618</v>
      </c>
      <c r="E518" s="7" t="s">
        <v>1426</v>
      </c>
      <c r="F518" s="2"/>
    </row>
    <row r="519" spans="2:6" x14ac:dyDescent="0.2">
      <c r="B519" s="6">
        <v>2480</v>
      </c>
      <c r="C519" s="6">
        <v>172.75</v>
      </c>
      <c r="D519" s="7">
        <v>0.93040947142293928</v>
      </c>
      <c r="E519" s="7" t="s">
        <v>1427</v>
      </c>
      <c r="F519" s="2"/>
    </row>
    <row r="520" spans="2:6" x14ac:dyDescent="0.2">
      <c r="B520" s="6">
        <v>2480</v>
      </c>
      <c r="C520" s="6">
        <v>173.16</v>
      </c>
      <c r="D520" s="7">
        <v>0.91805620912016084</v>
      </c>
      <c r="E520" s="7" t="s">
        <v>1428</v>
      </c>
      <c r="F520" s="2"/>
    </row>
    <row r="521" spans="2:6" x14ac:dyDescent="0.2">
      <c r="B521" s="6">
        <v>2480</v>
      </c>
      <c r="C521" s="6">
        <v>173.2</v>
      </c>
      <c r="D521" s="7">
        <v>0.82481708138195209</v>
      </c>
      <c r="E521" s="7" t="s">
        <v>1429</v>
      </c>
      <c r="F521" s="2"/>
    </row>
    <row r="522" spans="2:6" x14ac:dyDescent="0.2">
      <c r="B522" s="6">
        <v>2480</v>
      </c>
      <c r="C522" s="6">
        <v>175.94</v>
      </c>
      <c r="D522" s="7">
        <v>0.83346246132029833</v>
      </c>
      <c r="E522" s="7" t="s">
        <v>1431</v>
      </c>
      <c r="F522" s="2"/>
    </row>
    <row r="523" spans="2:6" x14ac:dyDescent="0.2">
      <c r="B523" s="6">
        <v>2480</v>
      </c>
      <c r="C523" s="6">
        <v>176.5</v>
      </c>
      <c r="D523" s="7">
        <v>0.5369701296058379</v>
      </c>
      <c r="E523" s="7" t="s">
        <v>1430</v>
      </c>
      <c r="F523" s="2"/>
    </row>
    <row r="524" spans="2:6" x14ac:dyDescent="0.2">
      <c r="B524" s="6">
        <v>2480</v>
      </c>
      <c r="C524" s="6">
        <v>178.4</v>
      </c>
      <c r="D524" s="7">
        <v>1.00297070370335</v>
      </c>
      <c r="E524" s="32">
        <f>14/0.041</f>
        <v>341.46341463414632</v>
      </c>
      <c r="F524" s="2"/>
    </row>
    <row r="525" spans="2:6" x14ac:dyDescent="0.2">
      <c r="B525" s="6">
        <v>2480</v>
      </c>
      <c r="C525" s="6">
        <v>178.95</v>
      </c>
      <c r="D525" s="7">
        <v>1.1050057894576988</v>
      </c>
      <c r="E525" s="29">
        <f>28/0.079</f>
        <v>354.43037974683546</v>
      </c>
      <c r="F525" s="2"/>
    </row>
    <row r="526" spans="2:6" x14ac:dyDescent="0.2">
      <c r="B526" s="6">
        <v>2480</v>
      </c>
      <c r="C526" s="6">
        <v>178.99</v>
      </c>
      <c r="D526" s="7">
        <v>0.88272844660015493</v>
      </c>
      <c r="E526" s="29">
        <f>22/0.037</f>
        <v>594.59459459459458</v>
      </c>
      <c r="F526" s="2"/>
    </row>
    <row r="527" spans="2:6" x14ac:dyDescent="0.2">
      <c r="B527" s="6">
        <v>2480</v>
      </c>
      <c r="C527" s="6">
        <v>180.7</v>
      </c>
      <c r="D527" s="7">
        <v>0.53908485279650842</v>
      </c>
      <c r="E527" s="29">
        <f>58/0.342</f>
        <v>169.59064327485379</v>
      </c>
      <c r="F527" s="2"/>
    </row>
    <row r="528" spans="2:6" x14ac:dyDescent="0.2">
      <c r="B528" s="6">
        <v>2480</v>
      </c>
      <c r="C528" s="6">
        <v>187.2</v>
      </c>
      <c r="D528" s="7">
        <v>0.9783749001071006</v>
      </c>
      <c r="E528" s="31">
        <f>13/0.136</f>
        <v>95.588235294117638</v>
      </c>
      <c r="F528" s="2"/>
    </row>
    <row r="529" spans="1:6" x14ac:dyDescent="0.2">
      <c r="B529" s="6">
        <v>2480</v>
      </c>
      <c r="C529" s="6">
        <v>187.25</v>
      </c>
      <c r="D529" s="7">
        <v>0.85832666394701029</v>
      </c>
      <c r="E529" s="7" t="s">
        <v>1432</v>
      </c>
      <c r="F529" s="2"/>
    </row>
    <row r="530" spans="1:6" x14ac:dyDescent="0.2">
      <c r="B530" s="6">
        <v>2480</v>
      </c>
      <c r="C530" s="6">
        <v>187.44</v>
      </c>
      <c r="D530" s="7">
        <v>0.34565073614130082</v>
      </c>
      <c r="E530" s="29">
        <f>192/0.165</f>
        <v>1163.6363636363635</v>
      </c>
      <c r="F530" s="2"/>
    </row>
    <row r="531" spans="1:6" x14ac:dyDescent="0.2">
      <c r="B531" s="6">
        <v>2480</v>
      </c>
      <c r="C531" s="6">
        <v>189.07</v>
      </c>
      <c r="D531" s="7">
        <v>1.0275082593575162</v>
      </c>
      <c r="E531" s="7" t="s">
        <v>1433</v>
      </c>
      <c r="F531" s="2"/>
    </row>
    <row r="532" spans="1:6" x14ac:dyDescent="0.2">
      <c r="B532" s="6">
        <v>2480</v>
      </c>
      <c r="C532" s="6">
        <v>189.6</v>
      </c>
      <c r="D532" s="7">
        <v>1.3806253279816187</v>
      </c>
      <c r="E532" s="29">
        <f>13/0.089</f>
        <v>146.06741573033707</v>
      </c>
      <c r="F532" s="2"/>
    </row>
    <row r="533" spans="1:6" x14ac:dyDescent="0.2">
      <c r="B533" s="6">
        <v>2480</v>
      </c>
      <c r="C533" s="6">
        <v>193.87</v>
      </c>
      <c r="D533" s="7">
        <v>0.41378839773363318</v>
      </c>
      <c r="E533" s="7" t="s">
        <v>1434</v>
      </c>
      <c r="F533" s="2"/>
    </row>
    <row r="534" spans="1:6" x14ac:dyDescent="0.2">
      <c r="A534" s="6" t="s">
        <v>787</v>
      </c>
      <c r="B534" s="6">
        <v>2450</v>
      </c>
      <c r="C534" s="6" t="s">
        <v>466</v>
      </c>
      <c r="D534" s="7">
        <v>0.94950744749719018</v>
      </c>
      <c r="E534" s="31">
        <v>55.555555555555557</v>
      </c>
      <c r="F534" s="2" t="s">
        <v>465</v>
      </c>
    </row>
    <row r="535" spans="1:6" x14ac:dyDescent="0.2">
      <c r="B535" s="6">
        <v>2450</v>
      </c>
      <c r="C535" s="6" t="s">
        <v>467</v>
      </c>
      <c r="D535" s="7">
        <v>0.85583000227542105</v>
      </c>
      <c r="E535" s="31">
        <v>20.833333333333336</v>
      </c>
      <c r="F535" s="2"/>
    </row>
    <row r="536" spans="1:6" x14ac:dyDescent="0.2">
      <c r="B536" s="6">
        <v>2450</v>
      </c>
      <c r="C536" s="6">
        <v>130.38999999999999</v>
      </c>
      <c r="D536" s="7">
        <v>0.62418348091159814</v>
      </c>
      <c r="E536" s="31">
        <v>20.930232558139537</v>
      </c>
      <c r="F536" s="2"/>
    </row>
    <row r="537" spans="1:6" x14ac:dyDescent="0.2">
      <c r="B537" s="6">
        <v>2450</v>
      </c>
      <c r="C537" s="6">
        <v>130.4</v>
      </c>
      <c r="D537" s="7">
        <v>0.63460073998292343</v>
      </c>
      <c r="E537" s="31">
        <v>27.27272727272727</v>
      </c>
      <c r="F537" s="2"/>
    </row>
    <row r="538" spans="1:6" x14ac:dyDescent="0.2">
      <c r="B538" s="6">
        <v>2450</v>
      </c>
      <c r="C538" s="6" t="s">
        <v>468</v>
      </c>
      <c r="D538" s="7">
        <v>0.74195012012525752</v>
      </c>
      <c r="E538" s="29">
        <v>626.31578947368416</v>
      </c>
      <c r="F538" s="2"/>
    </row>
    <row r="539" spans="1:6" x14ac:dyDescent="0.2">
      <c r="B539" s="6">
        <v>2450</v>
      </c>
      <c r="C539" s="6" t="s">
        <v>469</v>
      </c>
      <c r="D539" s="7">
        <v>0.63144142836405859</v>
      </c>
      <c r="E539" s="29">
        <v>255.17241379310346</v>
      </c>
      <c r="F539" s="2"/>
    </row>
    <row r="540" spans="1:6" x14ac:dyDescent="0.2">
      <c r="B540" s="6">
        <v>2450</v>
      </c>
      <c r="C540" s="6">
        <v>132.22999999999999</v>
      </c>
      <c r="D540" s="7">
        <v>0.7706468380017325</v>
      </c>
      <c r="E540" s="29">
        <v>140.98360655737704</v>
      </c>
      <c r="F540" s="2"/>
    </row>
    <row r="541" spans="1:6" x14ac:dyDescent="0.2">
      <c r="B541" s="6">
        <v>2450</v>
      </c>
      <c r="C541" s="6" t="s">
        <v>470</v>
      </c>
      <c r="D541" s="7">
        <v>0.68666133115760819</v>
      </c>
      <c r="E541" s="29">
        <v>261.90476190476193</v>
      </c>
      <c r="F541" s="2"/>
    </row>
    <row r="542" spans="1:6" x14ac:dyDescent="0.2">
      <c r="B542" s="6">
        <v>2450</v>
      </c>
      <c r="C542" s="6" t="s">
        <v>471</v>
      </c>
      <c r="D542" s="7">
        <v>0.79421021302811678</v>
      </c>
      <c r="E542" s="29">
        <v>139.13043478260872</v>
      </c>
      <c r="F542" s="2"/>
    </row>
    <row r="543" spans="1:6" x14ac:dyDescent="0.2">
      <c r="B543" s="6">
        <v>2450</v>
      </c>
      <c r="C543" s="6" t="s">
        <v>472</v>
      </c>
      <c r="D543" s="7">
        <v>0.82756857795600136</v>
      </c>
      <c r="E543" s="31">
        <v>79.729729729729726</v>
      </c>
      <c r="F543" s="2"/>
    </row>
    <row r="544" spans="1:6" x14ac:dyDescent="0.2">
      <c r="B544" s="6">
        <v>2450</v>
      </c>
      <c r="C544" s="6" t="s">
        <v>473</v>
      </c>
      <c r="D544" s="7">
        <v>0.69810093842279464</v>
      </c>
      <c r="E544" s="29">
        <v>146.34146341463415</v>
      </c>
      <c r="F544" s="2"/>
    </row>
    <row r="545" spans="2:6" x14ac:dyDescent="0.2">
      <c r="B545" s="6">
        <v>2450</v>
      </c>
      <c r="C545" s="6" t="s">
        <v>474</v>
      </c>
      <c r="D545" s="7">
        <v>0.63372368582216343</v>
      </c>
      <c r="E545" s="29">
        <v>117.64705882352941</v>
      </c>
      <c r="F545" s="2"/>
    </row>
    <row r="546" spans="2:6" x14ac:dyDescent="0.2">
      <c r="B546" s="6">
        <v>2450</v>
      </c>
      <c r="C546" s="6">
        <v>136.5</v>
      </c>
      <c r="D546" s="7">
        <v>0.7706468380017325</v>
      </c>
      <c r="E546" s="31">
        <v>70.491803278688522</v>
      </c>
      <c r="F546" s="2"/>
    </row>
    <row r="547" spans="2:6" x14ac:dyDescent="0.2">
      <c r="B547" s="6">
        <v>2450</v>
      </c>
      <c r="C547" s="6" t="s">
        <v>475</v>
      </c>
      <c r="D547" s="7">
        <v>0.69145363309494645</v>
      </c>
      <c r="E547" s="31">
        <v>73.333333333333343</v>
      </c>
      <c r="F547" s="2"/>
    </row>
    <row r="548" spans="2:6" x14ac:dyDescent="0.2">
      <c r="B548" s="6">
        <v>2450</v>
      </c>
      <c r="C548" s="6" t="s">
        <v>476</v>
      </c>
      <c r="D548" s="7">
        <v>0.65396317253105551</v>
      </c>
      <c r="E548" s="29">
        <v>660</v>
      </c>
      <c r="F548" s="2"/>
    </row>
    <row r="549" spans="2:6" x14ac:dyDescent="0.2">
      <c r="B549" s="6">
        <v>2450</v>
      </c>
      <c r="C549" s="6" t="s">
        <v>477</v>
      </c>
      <c r="D549" s="7">
        <v>0.71935948978416098</v>
      </c>
      <c r="E549" s="29">
        <v>668.18181818181813</v>
      </c>
      <c r="F549" s="2"/>
    </row>
    <row r="550" spans="2:6" x14ac:dyDescent="0.2">
      <c r="B550" s="6">
        <v>2450</v>
      </c>
      <c r="C550" s="6">
        <v>140.75</v>
      </c>
      <c r="D550" s="7">
        <v>0.6854840589982607</v>
      </c>
      <c r="E550" s="29">
        <v>164.28571428571428</v>
      </c>
      <c r="F550" s="2"/>
    </row>
    <row r="551" spans="2:6" x14ac:dyDescent="0.2">
      <c r="B551" s="6">
        <v>2450</v>
      </c>
      <c r="C551" s="6" t="s">
        <v>478</v>
      </c>
      <c r="D551" s="7">
        <v>0.91936435392585081</v>
      </c>
      <c r="E551" s="31">
        <v>78.688524590163937</v>
      </c>
      <c r="F551" s="2"/>
    </row>
    <row r="552" spans="2:6" x14ac:dyDescent="0.2">
      <c r="B552" s="6">
        <v>2450</v>
      </c>
      <c r="C552" s="6" t="s">
        <v>479</v>
      </c>
      <c r="D552" s="7">
        <v>0.66025018766039567</v>
      </c>
      <c r="E552" s="31">
        <v>56.25</v>
      </c>
      <c r="F552" s="2"/>
    </row>
    <row r="553" spans="2:6" x14ac:dyDescent="0.2">
      <c r="B553" s="6">
        <v>2450</v>
      </c>
      <c r="C553" s="6">
        <v>144.1</v>
      </c>
      <c r="D553" s="7">
        <v>0.63496693547526484</v>
      </c>
      <c r="E553" s="29">
        <v>105.88235294117646</v>
      </c>
      <c r="F553" s="2"/>
    </row>
    <row r="554" spans="2:6" x14ac:dyDescent="0.2">
      <c r="B554" s="6">
        <v>2450</v>
      </c>
      <c r="C554" s="6">
        <v>144.87</v>
      </c>
      <c r="D554" s="7">
        <v>0.78260529302046522</v>
      </c>
      <c r="E554" s="31">
        <v>32.5</v>
      </c>
      <c r="F554" s="2"/>
    </row>
    <row r="555" spans="2:6" x14ac:dyDescent="0.2">
      <c r="B555" s="6">
        <v>2450</v>
      </c>
      <c r="C555" s="6">
        <v>145.44999999999999</v>
      </c>
      <c r="D555" s="7">
        <v>0.68107408626614119</v>
      </c>
      <c r="E555" s="31">
        <v>47.5</v>
      </c>
      <c r="F555" s="2"/>
    </row>
    <row r="556" spans="2:6" x14ac:dyDescent="0.2">
      <c r="B556" s="6">
        <v>2450</v>
      </c>
      <c r="C556" s="6">
        <v>148.02000000000001</v>
      </c>
      <c r="D556" s="7">
        <v>1.1751155297113038</v>
      </c>
      <c r="E556" s="29">
        <v>262.5</v>
      </c>
      <c r="F556" s="2"/>
    </row>
    <row r="557" spans="2:6" x14ac:dyDescent="0.2">
      <c r="B557" s="6">
        <v>2450</v>
      </c>
      <c r="C557" s="6" t="s">
        <v>480</v>
      </c>
      <c r="D557" s="7">
        <v>0.72540079093893184</v>
      </c>
      <c r="E557" s="29">
        <v>124.32432432432432</v>
      </c>
      <c r="F557" s="2"/>
    </row>
    <row r="558" spans="2:6" x14ac:dyDescent="0.2">
      <c r="B558" s="6">
        <v>2450</v>
      </c>
      <c r="C558" s="6">
        <v>156.4</v>
      </c>
      <c r="D558" s="7">
        <v>0.60286187142678749</v>
      </c>
      <c r="E558" s="29">
        <v>200</v>
      </c>
      <c r="F558" s="2"/>
    </row>
    <row r="559" spans="2:6" x14ac:dyDescent="0.2">
      <c r="B559" s="6">
        <v>2450</v>
      </c>
      <c r="C559" s="6" t="s">
        <v>481</v>
      </c>
      <c r="D559" s="7">
        <v>0.78341035314086938</v>
      </c>
      <c r="E559" s="29">
        <v>106.25</v>
      </c>
      <c r="F559" s="2"/>
    </row>
    <row r="560" spans="2:6" x14ac:dyDescent="0.2">
      <c r="B560" s="6">
        <v>2450</v>
      </c>
      <c r="C560" s="6" t="s">
        <v>482</v>
      </c>
      <c r="D560" s="7">
        <v>0.65321527072143992</v>
      </c>
      <c r="E560" s="29">
        <v>480</v>
      </c>
      <c r="F560" s="2"/>
    </row>
    <row r="561" spans="2:6" x14ac:dyDescent="0.2">
      <c r="B561" s="6">
        <v>2450</v>
      </c>
      <c r="C561" s="6" t="s">
        <v>483</v>
      </c>
      <c r="D561" s="7">
        <v>0.73444720606956493</v>
      </c>
      <c r="E561" s="29">
        <v>200</v>
      </c>
      <c r="F561" s="2"/>
    </row>
    <row r="562" spans="2:6" x14ac:dyDescent="0.2">
      <c r="B562" s="6">
        <v>2450</v>
      </c>
      <c r="C562" s="6" t="s">
        <v>484</v>
      </c>
      <c r="D562" s="7">
        <v>0.7973405108041749</v>
      </c>
      <c r="E562" s="31">
        <v>57.407407407407405</v>
      </c>
    </row>
    <row r="563" spans="2:6" x14ac:dyDescent="0.2">
      <c r="B563" s="6">
        <v>2450</v>
      </c>
      <c r="C563" s="6" t="s">
        <v>485</v>
      </c>
      <c r="D563" s="7">
        <v>0.61508475388621731</v>
      </c>
      <c r="E563" s="7" t="s">
        <v>1412</v>
      </c>
    </row>
    <row r="564" spans="2:6" x14ac:dyDescent="0.2">
      <c r="B564" s="6">
        <v>2450</v>
      </c>
      <c r="C564" s="6" t="s">
        <v>486</v>
      </c>
      <c r="D564" s="7">
        <v>1.1731042573132808</v>
      </c>
      <c r="E564" s="29">
        <v>144.44444444444446</v>
      </c>
    </row>
    <row r="565" spans="2:6" x14ac:dyDescent="0.2">
      <c r="B565" s="6">
        <v>2450</v>
      </c>
      <c r="C565" s="6" t="s">
        <v>487</v>
      </c>
      <c r="D565" s="7">
        <v>0.79383737777856034</v>
      </c>
      <c r="E565" s="31">
        <v>98.630136986301366</v>
      </c>
    </row>
    <row r="566" spans="2:6" x14ac:dyDescent="0.2">
      <c r="B566" s="6">
        <v>2450</v>
      </c>
      <c r="C566" s="6" t="s">
        <v>488</v>
      </c>
      <c r="D566" s="7">
        <v>0.83665595052390596</v>
      </c>
      <c r="E566" s="29">
        <v>414.74358974358972</v>
      </c>
    </row>
    <row r="567" spans="2:6" x14ac:dyDescent="0.2">
      <c r="B567" s="6">
        <v>2450</v>
      </c>
      <c r="C567" s="6" t="s">
        <v>489</v>
      </c>
      <c r="D567" s="7">
        <v>0.88756072456778035</v>
      </c>
      <c r="E567" s="29">
        <v>908.82352941176464</v>
      </c>
    </row>
    <row r="568" spans="2:6" x14ac:dyDescent="0.2">
      <c r="B568" s="6">
        <v>2450</v>
      </c>
      <c r="C568" s="6" t="s">
        <v>490</v>
      </c>
      <c r="D568" s="7">
        <v>0.78385832486572793</v>
      </c>
      <c r="E568" s="29">
        <v>2161.1111111111113</v>
      </c>
    </row>
    <row r="569" spans="2:6" x14ac:dyDescent="0.2">
      <c r="B569" s="6">
        <v>2450</v>
      </c>
      <c r="C569" s="6" t="s">
        <v>491</v>
      </c>
      <c r="D569" s="7">
        <v>0.6967629554362027</v>
      </c>
      <c r="E569" s="29">
        <v>656.25</v>
      </c>
    </row>
    <row r="570" spans="2:6" x14ac:dyDescent="0.2">
      <c r="B570" s="6">
        <v>2450</v>
      </c>
      <c r="C570" s="6" t="s">
        <v>492</v>
      </c>
      <c r="D570" s="7">
        <v>0.72691834550189327</v>
      </c>
      <c r="E570" s="29">
        <v>550</v>
      </c>
    </row>
    <row r="571" spans="2:6" x14ac:dyDescent="0.2">
      <c r="B571" s="6">
        <v>2450</v>
      </c>
      <c r="C571" s="6" t="s">
        <v>493</v>
      </c>
      <c r="D571" s="7">
        <v>0.60040872544291024</v>
      </c>
      <c r="E571" s="29">
        <v>278.26086956521738</v>
      </c>
    </row>
    <row r="572" spans="2:6" x14ac:dyDescent="0.2">
      <c r="B572" s="6">
        <v>2450</v>
      </c>
      <c r="C572" s="6" t="s">
        <v>494</v>
      </c>
      <c r="D572" s="7">
        <v>0.81710956373454613</v>
      </c>
      <c r="E572" s="29">
        <v>221.7391304347826</v>
      </c>
    </row>
    <row r="573" spans="2:6" x14ac:dyDescent="0.2">
      <c r="B573" s="6">
        <v>2450</v>
      </c>
      <c r="C573" s="6" t="s">
        <v>495</v>
      </c>
      <c r="D573" s="7">
        <v>0.78341035314086938</v>
      </c>
      <c r="E573" s="29">
        <v>662.5</v>
      </c>
    </row>
    <row r="574" spans="2:6" x14ac:dyDescent="0.2">
      <c r="B574" s="6">
        <v>2450</v>
      </c>
      <c r="C574" s="6" t="s">
        <v>496</v>
      </c>
      <c r="D574" s="7">
        <v>0.93029979435478227</v>
      </c>
      <c r="E574" s="29">
        <v>557.8947368421052</v>
      </c>
    </row>
    <row r="575" spans="2:6" x14ac:dyDescent="0.2">
      <c r="B575" s="6">
        <v>2450</v>
      </c>
      <c r="C575" s="6" t="s">
        <v>497</v>
      </c>
      <c r="D575" s="7">
        <v>0.56307619131999986</v>
      </c>
      <c r="E575" s="29">
        <v>591.30434782608688</v>
      </c>
    </row>
    <row r="576" spans="2:6" x14ac:dyDescent="0.2">
      <c r="B576" s="6">
        <v>2450</v>
      </c>
      <c r="C576" s="6" t="s">
        <v>498</v>
      </c>
      <c r="D576" s="7">
        <v>0.58655212865664041</v>
      </c>
      <c r="E576" s="29">
        <v>505.5555555555556</v>
      </c>
    </row>
    <row r="577" spans="1:6" x14ac:dyDescent="0.2">
      <c r="B577" s="6">
        <v>2450</v>
      </c>
      <c r="C577" s="6" t="s">
        <v>499</v>
      </c>
      <c r="D577" s="7">
        <v>0.81257703000945869</v>
      </c>
      <c r="E577" s="29">
        <v>255.55555555555554</v>
      </c>
    </row>
    <row r="578" spans="1:6" x14ac:dyDescent="0.2">
      <c r="B578" s="6">
        <v>2450</v>
      </c>
      <c r="C578" s="6" t="s">
        <v>500</v>
      </c>
      <c r="D578" s="7">
        <v>0.75703708860193009</v>
      </c>
      <c r="E578" s="29">
        <v>379.31034482758622</v>
      </c>
    </row>
    <row r="579" spans="1:6" x14ac:dyDescent="0.2">
      <c r="B579" s="6">
        <v>2450</v>
      </c>
      <c r="C579" s="6" t="s">
        <v>501</v>
      </c>
      <c r="D579" s="7">
        <v>0.70996563253391276</v>
      </c>
      <c r="E579" s="29">
        <v>110.3448275862069</v>
      </c>
    </row>
    <row r="580" spans="1:6" x14ac:dyDescent="0.2">
      <c r="B580" s="6">
        <v>2450</v>
      </c>
      <c r="C580" s="6" t="s">
        <v>502</v>
      </c>
      <c r="D580" s="7">
        <v>0.58655212865664041</v>
      </c>
      <c r="E580" s="29">
        <v>183.33333333333334</v>
      </c>
    </row>
    <row r="581" spans="1:6" x14ac:dyDescent="0.2">
      <c r="B581" s="6">
        <v>2450</v>
      </c>
      <c r="C581" s="6" t="s">
        <v>503</v>
      </c>
      <c r="D581" s="7">
        <v>0.74031064015096537</v>
      </c>
      <c r="E581" s="31">
        <v>20</v>
      </c>
    </row>
    <row r="582" spans="1:6" x14ac:dyDescent="0.2">
      <c r="B582" s="6">
        <v>2450</v>
      </c>
      <c r="C582" s="6" t="s">
        <v>503</v>
      </c>
      <c r="D582" s="7">
        <v>0.91241442235477399</v>
      </c>
      <c r="E582" s="31">
        <v>15</v>
      </c>
    </row>
    <row r="583" spans="1:6" x14ac:dyDescent="0.2">
      <c r="B583" s="6">
        <v>2450</v>
      </c>
      <c r="C583" s="6" t="s">
        <v>503</v>
      </c>
      <c r="D583" s="7">
        <v>0.98823335640518351</v>
      </c>
      <c r="E583" s="7">
        <v>9.2307692307692299</v>
      </c>
    </row>
    <row r="584" spans="1:6" x14ac:dyDescent="0.2">
      <c r="B584" s="6">
        <v>2450</v>
      </c>
      <c r="C584" s="6" t="s">
        <v>504</v>
      </c>
      <c r="D584" s="7">
        <v>0.87095369429525327</v>
      </c>
      <c r="E584" s="29">
        <v>141.66666666666669</v>
      </c>
    </row>
    <row r="585" spans="1:6" x14ac:dyDescent="0.2">
      <c r="A585" s="6" t="s">
        <v>792</v>
      </c>
      <c r="B585" s="6">
        <v>2450</v>
      </c>
      <c r="C585" s="6" t="s">
        <v>506</v>
      </c>
      <c r="D585" s="7">
        <v>0.90755768663545677</v>
      </c>
      <c r="E585" s="31">
        <v>31.25</v>
      </c>
      <c r="F585" s="8" t="s">
        <v>505</v>
      </c>
    </row>
    <row r="586" spans="1:6" x14ac:dyDescent="0.2">
      <c r="B586" s="6">
        <v>2450</v>
      </c>
      <c r="C586" s="6" t="s">
        <v>507</v>
      </c>
      <c r="D586" s="7">
        <v>0.87947395731033418</v>
      </c>
      <c r="E586" s="31">
        <v>85</v>
      </c>
    </row>
    <row r="587" spans="1:6" x14ac:dyDescent="0.2">
      <c r="B587" s="6">
        <v>2450</v>
      </c>
      <c r="C587" s="6" t="s">
        <v>508</v>
      </c>
      <c r="D587" s="7">
        <v>0.8434442213467539</v>
      </c>
      <c r="E587" s="31">
        <v>48</v>
      </c>
    </row>
    <row r="588" spans="1:6" x14ac:dyDescent="0.2">
      <c r="B588" s="6">
        <v>2450</v>
      </c>
      <c r="C588" s="6" t="s">
        <v>509</v>
      </c>
      <c r="D588" s="7">
        <v>1.0747271691759475</v>
      </c>
      <c r="E588" s="29">
        <v>99.999999999999986</v>
      </c>
    </row>
    <row r="589" spans="1:6" x14ac:dyDescent="0.2">
      <c r="B589" s="6">
        <v>2450</v>
      </c>
      <c r="C589" s="6" t="s">
        <v>510</v>
      </c>
      <c r="D589" s="7">
        <v>1.0590524545189341</v>
      </c>
      <c r="E589" s="31">
        <v>84.615384615384613</v>
      </c>
    </row>
    <row r="590" spans="1:6" x14ac:dyDescent="0.2">
      <c r="B590" s="6">
        <v>2450</v>
      </c>
      <c r="C590" s="6" t="s">
        <v>511</v>
      </c>
      <c r="D590" s="7">
        <v>0.80572050597055345</v>
      </c>
      <c r="E590" s="31">
        <v>78.571428571428569</v>
      </c>
    </row>
    <row r="591" spans="1:6" x14ac:dyDescent="0.2">
      <c r="B591" s="6">
        <v>2450</v>
      </c>
      <c r="C591" s="6" t="s">
        <v>512</v>
      </c>
      <c r="D591" s="7">
        <v>1.0476706788573404</v>
      </c>
      <c r="E591" s="31">
        <v>86.666666666666671</v>
      </c>
    </row>
    <row r="592" spans="1:6" x14ac:dyDescent="0.2">
      <c r="B592" s="6">
        <v>2450</v>
      </c>
      <c r="C592" s="6" t="s">
        <v>513</v>
      </c>
      <c r="D592" s="7">
        <v>1.066790391774538</v>
      </c>
      <c r="E592" s="29">
        <v>125</v>
      </c>
    </row>
    <row r="593" spans="1:6" x14ac:dyDescent="0.2">
      <c r="B593" s="6">
        <v>2450</v>
      </c>
      <c r="C593" s="6" t="s">
        <v>514</v>
      </c>
      <c r="D593" s="7">
        <v>0.95547290771981008</v>
      </c>
      <c r="E593" s="31">
        <v>67.741935483870975</v>
      </c>
    </row>
    <row r="594" spans="1:6" x14ac:dyDescent="0.2">
      <c r="B594" s="6">
        <v>2450</v>
      </c>
      <c r="C594" s="6" t="s">
        <v>515</v>
      </c>
      <c r="D594" s="7">
        <v>1.0197871073010281</v>
      </c>
      <c r="E594" s="29">
        <v>205.55555555555557</v>
      </c>
    </row>
    <row r="595" spans="1:6" x14ac:dyDescent="0.2">
      <c r="B595" s="6">
        <v>2450</v>
      </c>
      <c r="C595" s="6" t="s">
        <v>516</v>
      </c>
      <c r="D595" s="7">
        <v>1.2814687415507555</v>
      </c>
      <c r="E595" s="31">
        <v>17.948717948717949</v>
      </c>
    </row>
    <row r="596" spans="1:6" x14ac:dyDescent="0.2">
      <c r="B596" s="6">
        <v>2450</v>
      </c>
      <c r="C596" s="6" t="s">
        <v>517</v>
      </c>
      <c r="D596" s="7">
        <v>1.3045208979278247</v>
      </c>
      <c r="E596" s="31">
        <v>84</v>
      </c>
    </row>
    <row r="597" spans="1:6" x14ac:dyDescent="0.2">
      <c r="B597" s="6">
        <v>2450</v>
      </c>
      <c r="C597" s="6">
        <v>440</v>
      </c>
      <c r="D597" s="7">
        <v>0.82929561022429343</v>
      </c>
      <c r="E597" s="29">
        <v>538.09523809523807</v>
      </c>
      <c r="F597" s="2" t="s">
        <v>518</v>
      </c>
    </row>
    <row r="598" spans="1:6" x14ac:dyDescent="0.2">
      <c r="B598" s="6">
        <v>2450</v>
      </c>
      <c r="C598" s="6">
        <v>459</v>
      </c>
      <c r="D598" s="7">
        <v>1.1023380064193291</v>
      </c>
      <c r="E598" s="29">
        <v>140.90909090909091</v>
      </c>
    </row>
    <row r="599" spans="1:6" x14ac:dyDescent="0.2">
      <c r="B599" s="6">
        <v>2450</v>
      </c>
      <c r="C599" s="6">
        <v>465</v>
      </c>
      <c r="D599" s="7">
        <v>0.98280864871610885</v>
      </c>
      <c r="E599" s="29">
        <v>941.02564102564099</v>
      </c>
    </row>
    <row r="600" spans="1:6" x14ac:dyDescent="0.2">
      <c r="B600" s="6">
        <v>2450</v>
      </c>
      <c r="C600" s="6">
        <v>485</v>
      </c>
      <c r="D600" s="7">
        <v>1.1057023351029249</v>
      </c>
      <c r="E600" s="29">
        <v>126.66666666666667</v>
      </c>
    </row>
    <row r="601" spans="1:6" x14ac:dyDescent="0.2">
      <c r="B601" s="6">
        <v>2450</v>
      </c>
      <c r="C601" s="6">
        <v>508</v>
      </c>
      <c r="D601" s="7">
        <v>0.98579420372432724</v>
      </c>
      <c r="E601" s="29">
        <v>127.58620689655173</v>
      </c>
    </row>
    <row r="602" spans="1:6" x14ac:dyDescent="0.2">
      <c r="B602" s="6">
        <v>2450</v>
      </c>
      <c r="C602" s="6">
        <v>535.5</v>
      </c>
      <c r="D602" s="7">
        <v>1.464187541507102</v>
      </c>
      <c r="E602" s="31">
        <v>66.666666666666671</v>
      </c>
    </row>
    <row r="603" spans="1:6" x14ac:dyDescent="0.2">
      <c r="B603" s="6">
        <v>2450</v>
      </c>
      <c r="C603" s="6">
        <v>548.5</v>
      </c>
      <c r="D603" s="7">
        <v>1.0476706788573404</v>
      </c>
      <c r="E603" s="29">
        <v>246.66666666666669</v>
      </c>
    </row>
    <row r="604" spans="1:6" x14ac:dyDescent="0.2">
      <c r="B604" s="6">
        <v>2450</v>
      </c>
      <c r="C604" s="6">
        <v>556</v>
      </c>
      <c r="D604" s="7">
        <v>1.4318335651540057</v>
      </c>
      <c r="E604" s="29">
        <v>545.4545454545455</v>
      </c>
    </row>
    <row r="605" spans="1:6" x14ac:dyDescent="0.2">
      <c r="B605" s="6">
        <v>2450</v>
      </c>
      <c r="C605" s="6">
        <v>558</v>
      </c>
      <c r="D605" s="7">
        <v>1.0868277000293443</v>
      </c>
      <c r="E605" s="29">
        <v>245</v>
      </c>
    </row>
    <row r="606" spans="1:6" x14ac:dyDescent="0.2">
      <c r="B606" s="6">
        <v>2450</v>
      </c>
      <c r="C606" s="6">
        <v>573</v>
      </c>
      <c r="D606" s="7">
        <v>1.0161338229634334</v>
      </c>
      <c r="E606" s="31">
        <v>53.846153846153847</v>
      </c>
    </row>
    <row r="607" spans="1:6" x14ac:dyDescent="0.2">
      <c r="B607" s="6">
        <v>2450</v>
      </c>
      <c r="C607" s="6">
        <v>576</v>
      </c>
      <c r="D607" s="7">
        <v>0.9348048483592758</v>
      </c>
      <c r="E607" s="31">
        <v>31.818181818181817</v>
      </c>
    </row>
    <row r="608" spans="1:6" x14ac:dyDescent="0.2">
      <c r="A608" s="6" t="s">
        <v>793</v>
      </c>
      <c r="B608" s="6">
        <v>2425</v>
      </c>
      <c r="C608" s="6" t="s">
        <v>520</v>
      </c>
      <c r="D608" s="7">
        <v>0.60442806781321379</v>
      </c>
      <c r="E608" s="29">
        <v>169.51444904032496</v>
      </c>
      <c r="F608" s="8" t="s">
        <v>519</v>
      </c>
    </row>
    <row r="609" spans="1:6" x14ac:dyDescent="0.2">
      <c r="B609" s="6">
        <v>2425</v>
      </c>
      <c r="C609" s="6" t="s">
        <v>521</v>
      </c>
      <c r="D609" s="7">
        <v>0.63140758418132614</v>
      </c>
      <c r="E609" s="29">
        <v>130.465350263038</v>
      </c>
    </row>
    <row r="610" spans="1:6" x14ac:dyDescent="0.2">
      <c r="B610" s="6">
        <v>2425</v>
      </c>
      <c r="C610" s="6" t="s">
        <v>522</v>
      </c>
      <c r="D610" s="7">
        <v>0.71622294978430523</v>
      </c>
      <c r="E610" s="29">
        <v>126.69430069167784</v>
      </c>
    </row>
    <row r="611" spans="1:6" x14ac:dyDescent="0.2">
      <c r="B611" s="6">
        <v>2425</v>
      </c>
      <c r="C611" s="6" t="s">
        <v>523</v>
      </c>
      <c r="D611" s="7">
        <v>0.75656686059226663</v>
      </c>
      <c r="E611" s="31">
        <v>15.195779513358042</v>
      </c>
    </row>
    <row r="612" spans="1:6" x14ac:dyDescent="0.2">
      <c r="A612" s="6" t="s">
        <v>794</v>
      </c>
      <c r="B612" s="6">
        <v>2416</v>
      </c>
      <c r="C612" s="6" t="s">
        <v>524</v>
      </c>
      <c r="D612" s="7">
        <v>0.9417386069777951</v>
      </c>
      <c r="E612" s="29">
        <v>298.63013698630141</v>
      </c>
      <c r="F612" s="8" t="s">
        <v>519</v>
      </c>
    </row>
    <row r="613" spans="1:6" x14ac:dyDescent="0.2">
      <c r="B613" s="6">
        <v>2416</v>
      </c>
      <c r="C613" s="6" t="s">
        <v>525</v>
      </c>
      <c r="D613" s="7">
        <v>1.4995358863887205</v>
      </c>
      <c r="E613" s="31">
        <v>80.478087649402383</v>
      </c>
    </row>
    <row r="614" spans="1:6" x14ac:dyDescent="0.2">
      <c r="B614" s="6">
        <v>2416</v>
      </c>
      <c r="C614" s="6" t="s">
        <v>526</v>
      </c>
      <c r="D614" s="7">
        <v>1.1482702972980787</v>
      </c>
      <c r="E614" s="31">
        <v>43.760290043938852</v>
      </c>
    </row>
    <row r="615" spans="1:6" x14ac:dyDescent="0.2">
      <c r="B615" s="6">
        <v>2416</v>
      </c>
      <c r="C615" s="6" t="s">
        <v>527</v>
      </c>
      <c r="D615" s="7">
        <v>1.0772717655804878</v>
      </c>
      <c r="E615" s="31">
        <v>24.774774774774773</v>
      </c>
    </row>
    <row r="616" spans="1:6" x14ac:dyDescent="0.2">
      <c r="B616" s="6">
        <v>2416</v>
      </c>
      <c r="C616" s="6" t="s">
        <v>528</v>
      </c>
      <c r="D616" s="7">
        <v>1.0195492543412981</v>
      </c>
      <c r="E616" s="31">
        <v>28.497738029339423</v>
      </c>
    </row>
    <row r="617" spans="1:6" x14ac:dyDescent="0.2">
      <c r="B617" s="6">
        <v>2416</v>
      </c>
      <c r="C617" s="6" t="s">
        <v>529</v>
      </c>
      <c r="D617" s="7">
        <v>1.0279505676171792</v>
      </c>
      <c r="E617" s="29">
        <v>156.40870402222581</v>
      </c>
    </row>
    <row r="618" spans="1:6" x14ac:dyDescent="0.2">
      <c r="B618" s="6">
        <v>2416</v>
      </c>
      <c r="C618" s="6" t="s">
        <v>530</v>
      </c>
      <c r="D618" s="7">
        <v>1.1096804228903077</v>
      </c>
      <c r="E618" s="29">
        <v>517.44966442953023</v>
      </c>
    </row>
    <row r="619" spans="1:6" x14ac:dyDescent="0.2">
      <c r="B619" s="6">
        <v>2416</v>
      </c>
      <c r="C619" s="6" t="s">
        <v>531</v>
      </c>
      <c r="D619" s="7">
        <v>0.7742881910517142</v>
      </c>
      <c r="E619" s="29">
        <v>160.76923076923075</v>
      </c>
    </row>
    <row r="620" spans="1:6" x14ac:dyDescent="0.2">
      <c r="B620" s="6">
        <v>2416</v>
      </c>
      <c r="C620" s="6" t="s">
        <v>532</v>
      </c>
      <c r="D620" s="7">
        <v>0.70180048840068465</v>
      </c>
      <c r="E620" s="29">
        <v>600.63291139240505</v>
      </c>
    </row>
    <row r="621" spans="1:6" x14ac:dyDescent="0.2">
      <c r="B621" s="6">
        <v>2416</v>
      </c>
      <c r="C621" s="6" t="s">
        <v>533</v>
      </c>
      <c r="D621" s="7">
        <v>0.62451300689379208</v>
      </c>
      <c r="E621" s="29">
        <v>963.10679611650494</v>
      </c>
    </row>
    <row r="622" spans="1:6" x14ac:dyDescent="0.2">
      <c r="B622" s="6">
        <v>2416</v>
      </c>
      <c r="C622" s="6" t="s">
        <v>534</v>
      </c>
      <c r="D622" s="7">
        <v>0.65071370456181299</v>
      </c>
      <c r="E622" s="31">
        <v>71.428571428571431</v>
      </c>
    </row>
    <row r="623" spans="1:6" x14ac:dyDescent="0.2">
      <c r="B623" s="6">
        <v>2416</v>
      </c>
      <c r="C623" s="6" t="s">
        <v>535</v>
      </c>
      <c r="D623" s="7">
        <v>0.91183825337499746</v>
      </c>
      <c r="E623" s="31">
        <v>43.968253968253968</v>
      </c>
    </row>
    <row r="624" spans="1:6" x14ac:dyDescent="0.2">
      <c r="B624" s="6">
        <v>2416</v>
      </c>
      <c r="C624" s="6" t="s">
        <v>536</v>
      </c>
      <c r="D624" s="7">
        <v>0.81246750734485129</v>
      </c>
      <c r="E624" s="31">
        <v>47.708333333333336</v>
      </c>
    </row>
    <row r="625" spans="2:5" x14ac:dyDescent="0.2">
      <c r="B625" s="6">
        <v>2416</v>
      </c>
      <c r="C625" s="6" t="s">
        <v>537</v>
      </c>
      <c r="D625" s="7">
        <v>0.78189873807335519</v>
      </c>
      <c r="E625" s="29">
        <v>445.37037037037038</v>
      </c>
    </row>
    <row r="626" spans="2:5" x14ac:dyDescent="0.2">
      <c r="B626" s="6">
        <v>2416</v>
      </c>
      <c r="C626" s="6" t="s">
        <v>538</v>
      </c>
      <c r="D626" s="7">
        <v>0.85693022624412463</v>
      </c>
      <c r="E626" s="29">
        <v>1584.158415841584</v>
      </c>
    </row>
    <row r="627" spans="2:5" x14ac:dyDescent="0.2">
      <c r="B627" s="6">
        <v>2416</v>
      </c>
      <c r="C627" s="6" t="s">
        <v>539</v>
      </c>
      <c r="D627" s="7">
        <v>0.79552357001178731</v>
      </c>
      <c r="E627" s="29">
        <v>115.95322991129001</v>
      </c>
    </row>
    <row r="628" spans="2:5" x14ac:dyDescent="0.2">
      <c r="B628" s="6">
        <v>2416</v>
      </c>
      <c r="C628" s="6" t="s">
        <v>540</v>
      </c>
      <c r="D628" s="7">
        <v>0.8017956557336865</v>
      </c>
      <c r="E628" s="29">
        <v>2390</v>
      </c>
    </row>
    <row r="629" spans="2:5" x14ac:dyDescent="0.2">
      <c r="B629" s="6">
        <v>2416</v>
      </c>
      <c r="C629" s="6" t="s">
        <v>541</v>
      </c>
      <c r="D629" s="7">
        <v>0.73745423278556133</v>
      </c>
      <c r="E629" s="29">
        <v>1297.1201605635169</v>
      </c>
    </row>
    <row r="630" spans="2:5" x14ac:dyDescent="0.2">
      <c r="B630" s="6">
        <v>2416</v>
      </c>
      <c r="C630" s="6" t="s">
        <v>542</v>
      </c>
      <c r="D630" s="7">
        <v>0.75471018485423336</v>
      </c>
      <c r="E630" s="29">
        <v>187.67223846968301</v>
      </c>
    </row>
    <row r="631" spans="2:5" x14ac:dyDescent="0.2">
      <c r="B631" s="6">
        <v>2416</v>
      </c>
      <c r="C631" s="6" t="s">
        <v>543</v>
      </c>
      <c r="D631" s="7">
        <v>0.54628211136038884</v>
      </c>
      <c r="E631" s="31">
        <v>65.806451612903217</v>
      </c>
    </row>
    <row r="632" spans="2:5" x14ac:dyDescent="0.2">
      <c r="B632" s="6">
        <v>2416</v>
      </c>
      <c r="C632" s="6" t="s">
        <v>544</v>
      </c>
      <c r="D632" s="7">
        <v>0.56236136191300101</v>
      </c>
      <c r="E632" s="31">
        <v>46.713286713286713</v>
      </c>
    </row>
    <row r="633" spans="2:5" x14ac:dyDescent="0.2">
      <c r="B633" s="6">
        <v>2416</v>
      </c>
      <c r="C633" s="6" t="s">
        <v>545</v>
      </c>
      <c r="D633" s="7">
        <v>0.59364232770580538</v>
      </c>
      <c r="E633" s="31">
        <v>47.329192546583847</v>
      </c>
    </row>
    <row r="634" spans="2:5" x14ac:dyDescent="0.2">
      <c r="B634" s="6">
        <v>2416</v>
      </c>
      <c r="C634" s="6" t="s">
        <v>546</v>
      </c>
      <c r="D634" s="7">
        <v>0.68247199589910157</v>
      </c>
      <c r="E634" s="29">
        <v>289.33333333333331</v>
      </c>
    </row>
    <row r="635" spans="2:5" x14ac:dyDescent="0.2">
      <c r="B635" s="6">
        <v>2416</v>
      </c>
      <c r="C635" s="6" t="s">
        <v>547</v>
      </c>
      <c r="D635" s="7">
        <v>0.73331567167757938</v>
      </c>
      <c r="E635" s="29">
        <v>244.66666666666669</v>
      </c>
    </row>
    <row r="636" spans="2:5" x14ac:dyDescent="0.2">
      <c r="B636" s="6">
        <v>2416</v>
      </c>
      <c r="C636" s="6" t="s">
        <v>548</v>
      </c>
      <c r="D636" s="7">
        <v>0.75448650008083806</v>
      </c>
      <c r="E636" s="29">
        <v>221.25</v>
      </c>
    </row>
    <row r="637" spans="2:5" x14ac:dyDescent="0.2">
      <c r="B637" s="6">
        <v>2416</v>
      </c>
      <c r="C637" s="6" t="s">
        <v>549</v>
      </c>
      <c r="D637" s="7">
        <v>0.69020030598880233</v>
      </c>
      <c r="E637" s="29">
        <v>361.66666666666669</v>
      </c>
    </row>
    <row r="638" spans="2:5" x14ac:dyDescent="0.2">
      <c r="B638" s="6">
        <v>2416</v>
      </c>
      <c r="C638" s="6" t="s">
        <v>550</v>
      </c>
      <c r="D638" s="7">
        <v>0.79364008152357302</v>
      </c>
      <c r="E638" s="29">
        <v>735.71428571428567</v>
      </c>
    </row>
    <row r="639" spans="2:5" x14ac:dyDescent="0.2">
      <c r="B639" s="6">
        <v>2416</v>
      </c>
      <c r="C639" s="6" t="s">
        <v>551</v>
      </c>
      <c r="D639" s="7">
        <v>1.2710804975744712</v>
      </c>
      <c r="E639" s="29">
        <v>2265.3846153846152</v>
      </c>
    </row>
    <row r="640" spans="2:5" x14ac:dyDescent="0.2">
      <c r="B640" s="6">
        <v>2416</v>
      </c>
      <c r="C640" s="6" t="s">
        <v>552</v>
      </c>
      <c r="D640" s="7">
        <v>0.84782240077217064</v>
      </c>
      <c r="E640" s="29">
        <v>712.30769230769226</v>
      </c>
    </row>
    <row r="641" spans="2:5" x14ac:dyDescent="0.2">
      <c r="B641" s="6">
        <v>2416</v>
      </c>
      <c r="C641" s="6" t="s">
        <v>553</v>
      </c>
      <c r="D641" s="7">
        <v>0.96305425778898801</v>
      </c>
      <c r="E641" s="29">
        <v>1218.75</v>
      </c>
    </row>
    <row r="642" spans="2:5" x14ac:dyDescent="0.2">
      <c r="B642" s="6">
        <v>2416</v>
      </c>
      <c r="C642" s="6" t="s">
        <v>554</v>
      </c>
      <c r="D642" s="7">
        <v>0.81935800482424126</v>
      </c>
      <c r="E642" s="29">
        <v>833.33333333333337</v>
      </c>
    </row>
    <row r="643" spans="2:5" x14ac:dyDescent="0.2">
      <c r="B643" s="6">
        <v>2416</v>
      </c>
      <c r="C643" s="6" t="s">
        <v>555</v>
      </c>
      <c r="D643" s="7">
        <v>0.80046655765074493</v>
      </c>
      <c r="E643" s="29">
        <v>827.77777777777783</v>
      </c>
    </row>
    <row r="644" spans="2:5" x14ac:dyDescent="0.2">
      <c r="B644" s="6">
        <v>2416</v>
      </c>
      <c r="C644" s="6" t="s">
        <v>556</v>
      </c>
      <c r="D644" s="7">
        <v>0.92696997058709563</v>
      </c>
      <c r="E644" s="29">
        <v>1516.6666666666667</v>
      </c>
    </row>
    <row r="645" spans="2:5" x14ac:dyDescent="0.2">
      <c r="B645" s="6">
        <v>2416</v>
      </c>
      <c r="C645" s="6" t="s">
        <v>557</v>
      </c>
      <c r="D645" s="7">
        <v>0.64816046492289914</v>
      </c>
      <c r="E645" s="29">
        <v>139.86928104575162</v>
      </c>
    </row>
    <row r="646" spans="2:5" x14ac:dyDescent="0.2">
      <c r="B646" s="6">
        <v>2416</v>
      </c>
      <c r="C646" s="6" t="s">
        <v>558</v>
      </c>
      <c r="D646" s="7">
        <v>0.6509445997728226</v>
      </c>
      <c r="E646" s="29">
        <v>247.10743801652893</v>
      </c>
    </row>
    <row r="647" spans="2:5" x14ac:dyDescent="0.2">
      <c r="B647" s="6">
        <v>2416</v>
      </c>
      <c r="C647" s="6" t="s">
        <v>559</v>
      </c>
      <c r="D647" s="7">
        <v>0.63320884671620026</v>
      </c>
      <c r="E647" s="29">
        <v>192.30769230769232</v>
      </c>
    </row>
    <row r="648" spans="2:5" x14ac:dyDescent="0.2">
      <c r="B648" s="6">
        <v>2416</v>
      </c>
      <c r="C648" s="6" t="s">
        <v>560</v>
      </c>
      <c r="D648" s="7">
        <v>0.72496564180690437</v>
      </c>
      <c r="E648" s="29">
        <v>590</v>
      </c>
    </row>
    <row r="649" spans="2:5" x14ac:dyDescent="0.2">
      <c r="B649" s="6">
        <v>2416</v>
      </c>
      <c r="C649" s="6" t="s">
        <v>561</v>
      </c>
      <c r="D649" s="7">
        <v>0.77069963717832468</v>
      </c>
      <c r="E649" s="29">
        <v>861.53846153846155</v>
      </c>
    </row>
    <row r="650" spans="2:5" x14ac:dyDescent="0.2">
      <c r="B650" s="6">
        <v>2416</v>
      </c>
      <c r="C650" s="6" t="s">
        <v>562</v>
      </c>
      <c r="D650" s="7">
        <v>0.82009269150215758</v>
      </c>
      <c r="E650" s="29">
        <v>784.61538461538464</v>
      </c>
    </row>
    <row r="651" spans="2:5" x14ac:dyDescent="0.2">
      <c r="B651" s="6">
        <v>2416</v>
      </c>
      <c r="C651" s="6" t="s">
        <v>563</v>
      </c>
      <c r="D651" s="7">
        <v>0.64268119641947752</v>
      </c>
      <c r="E651" s="29">
        <v>935.99999999999989</v>
      </c>
    </row>
    <row r="652" spans="2:5" x14ac:dyDescent="0.2">
      <c r="B652" s="6">
        <v>2416</v>
      </c>
      <c r="C652" s="6" t="s">
        <v>564</v>
      </c>
      <c r="D652" s="7">
        <v>0.76668547508978035</v>
      </c>
      <c r="E652" s="29">
        <v>161.9047619047619</v>
      </c>
    </row>
    <row r="653" spans="2:5" x14ac:dyDescent="0.2">
      <c r="B653" s="6">
        <v>2416</v>
      </c>
      <c r="C653" s="6" t="s">
        <v>565</v>
      </c>
      <c r="D653" s="7">
        <v>0.79836772361139408</v>
      </c>
      <c r="E653" s="29">
        <v>120.00000000000001</v>
      </c>
    </row>
    <row r="654" spans="2:5" x14ac:dyDescent="0.2">
      <c r="B654" s="6">
        <v>2416</v>
      </c>
      <c r="C654" s="6" t="s">
        <v>566</v>
      </c>
      <c r="D654" s="7">
        <v>0.7049206931202876</v>
      </c>
      <c r="E654" s="29">
        <v>827.86885245901647</v>
      </c>
    </row>
    <row r="655" spans="2:5" x14ac:dyDescent="0.2">
      <c r="B655" s="6">
        <v>2416</v>
      </c>
      <c r="C655" s="6" t="s">
        <v>567</v>
      </c>
      <c r="D655" s="7">
        <v>0.84437578046122486</v>
      </c>
      <c r="E655" s="29">
        <v>258.33333333333337</v>
      </c>
    </row>
    <row r="656" spans="2:5" x14ac:dyDescent="0.2">
      <c r="B656" s="6">
        <v>2416</v>
      </c>
      <c r="C656" s="6" t="s">
        <v>568</v>
      </c>
      <c r="D656" s="7">
        <v>0.83975556179390276</v>
      </c>
      <c r="E656" s="29">
        <v>935.77981651376149</v>
      </c>
    </row>
    <row r="657" spans="2:6" x14ac:dyDescent="0.2">
      <c r="B657" s="6">
        <v>2416</v>
      </c>
      <c r="C657" s="6" t="s">
        <v>569</v>
      </c>
      <c r="D657" s="7">
        <v>0.61211089223509507</v>
      </c>
      <c r="E657" s="29">
        <v>163.63636363636363</v>
      </c>
    </row>
    <row r="658" spans="2:6" x14ac:dyDescent="0.2">
      <c r="B658" s="6">
        <v>2416</v>
      </c>
      <c r="C658" s="6" t="s">
        <v>570</v>
      </c>
      <c r="D658" s="7">
        <v>0.85391570738165046</v>
      </c>
      <c r="E658" s="31">
        <v>79.71014492753622</v>
      </c>
    </row>
    <row r="659" spans="2:6" x14ac:dyDescent="0.2">
      <c r="B659" s="6">
        <v>2416</v>
      </c>
      <c r="C659" s="6" t="s">
        <v>571</v>
      </c>
      <c r="D659" s="7">
        <v>1.0540828373056823</v>
      </c>
      <c r="E659" s="29">
        <v>388.15789473684214</v>
      </c>
    </row>
    <row r="660" spans="2:6" x14ac:dyDescent="0.2">
      <c r="B660" s="6">
        <v>2416</v>
      </c>
      <c r="C660" s="6" t="s">
        <v>572</v>
      </c>
      <c r="D660" s="7">
        <v>0.77853384932451286</v>
      </c>
      <c r="E660" s="29">
        <v>475.13812154696132</v>
      </c>
    </row>
    <row r="661" spans="2:6" x14ac:dyDescent="0.2">
      <c r="B661" s="6">
        <v>2416</v>
      </c>
      <c r="C661" s="6" t="s">
        <v>573</v>
      </c>
      <c r="D661" s="7">
        <v>0.75068179206382091</v>
      </c>
      <c r="E661" s="29">
        <v>230.45267489711935</v>
      </c>
    </row>
    <row r="662" spans="2:6" x14ac:dyDescent="0.2">
      <c r="B662" s="6">
        <v>2416</v>
      </c>
      <c r="C662" s="6" t="s">
        <v>574</v>
      </c>
      <c r="D662" s="7">
        <v>0.79045775031912524</v>
      </c>
      <c r="E662" s="29">
        <v>1594.9367088607594</v>
      </c>
    </row>
    <row r="663" spans="2:6" x14ac:dyDescent="0.2">
      <c r="B663" s="6">
        <v>2416</v>
      </c>
      <c r="C663" s="6" t="s">
        <v>575</v>
      </c>
      <c r="D663" s="7">
        <v>0.80839617065796709</v>
      </c>
      <c r="E663" s="29">
        <v>218.978102189781</v>
      </c>
    </row>
    <row r="664" spans="2:6" x14ac:dyDescent="0.2">
      <c r="B664" s="6">
        <v>2416</v>
      </c>
      <c r="C664" s="6" t="s">
        <v>576</v>
      </c>
      <c r="D664" s="7">
        <v>0.772207855738129</v>
      </c>
      <c r="E664" s="29">
        <v>763.44086021505382</v>
      </c>
    </row>
    <row r="665" spans="2:6" x14ac:dyDescent="0.2">
      <c r="B665" s="6">
        <v>2416</v>
      </c>
      <c r="C665" s="6" t="s">
        <v>577</v>
      </c>
      <c r="D665" s="7">
        <v>0.75827045129880155</v>
      </c>
      <c r="E665" s="29">
        <v>843.75</v>
      </c>
    </row>
    <row r="666" spans="2:6" x14ac:dyDescent="0.2">
      <c r="B666" s="6">
        <v>2416</v>
      </c>
      <c r="C666" s="6" t="s">
        <v>578</v>
      </c>
      <c r="D666" s="7">
        <v>0.6967056266650018</v>
      </c>
      <c r="E666" s="29">
        <v>557.04697986577185</v>
      </c>
    </row>
    <row r="667" spans="2:6" x14ac:dyDescent="0.2">
      <c r="B667" s="6">
        <v>2416</v>
      </c>
      <c r="C667" s="6">
        <v>1</v>
      </c>
      <c r="D667" s="7">
        <v>0.6371982598163074</v>
      </c>
      <c r="E667" s="31">
        <v>96.774193548387103</v>
      </c>
      <c r="F667" s="2" t="s">
        <v>579</v>
      </c>
    </row>
    <row r="668" spans="2:6" x14ac:dyDescent="0.2">
      <c r="B668" s="6">
        <v>2416</v>
      </c>
      <c r="C668" s="6">
        <v>2</v>
      </c>
      <c r="D668" s="7">
        <v>0.65736217671827513</v>
      </c>
      <c r="E668" s="7" t="s">
        <v>1401</v>
      </c>
      <c r="F668" s="2"/>
    </row>
    <row r="669" spans="2:6" x14ac:dyDescent="0.2">
      <c r="B669" s="6">
        <v>2416</v>
      </c>
      <c r="C669" s="6">
        <v>3</v>
      </c>
      <c r="D669" s="7">
        <v>0.5684543907318208</v>
      </c>
      <c r="E669" s="29">
        <v>1470</v>
      </c>
      <c r="F669" s="2"/>
    </row>
    <row r="670" spans="2:6" x14ac:dyDescent="0.2">
      <c r="B670" s="6">
        <v>2416</v>
      </c>
      <c r="C670" s="6">
        <v>4</v>
      </c>
      <c r="D670" s="7">
        <v>0.92038734338779349</v>
      </c>
      <c r="E670" s="29">
        <v>271.42857142857139</v>
      </c>
      <c r="F670" s="2"/>
    </row>
    <row r="671" spans="2:6" x14ac:dyDescent="0.2">
      <c r="B671" s="6">
        <v>2416</v>
      </c>
      <c r="C671" s="6">
        <v>5</v>
      </c>
      <c r="D671" s="7">
        <v>0.5431631010062169</v>
      </c>
      <c r="E671" s="29">
        <v>1682.5396825396824</v>
      </c>
      <c r="F671" s="2"/>
    </row>
    <row r="672" spans="2:6" x14ac:dyDescent="0.2">
      <c r="B672" s="6">
        <v>2416</v>
      </c>
      <c r="C672" s="6">
        <v>6</v>
      </c>
      <c r="D672" s="7">
        <v>0.47239113666392502</v>
      </c>
      <c r="E672" s="29">
        <v>677.96610169491532</v>
      </c>
      <c r="F672" s="2"/>
    </row>
    <row r="673" spans="1:6" x14ac:dyDescent="0.2">
      <c r="B673" s="6">
        <v>2416</v>
      </c>
      <c r="C673" s="6">
        <v>7</v>
      </c>
      <c r="D673" s="7">
        <v>0.53953075781775361</v>
      </c>
      <c r="E673" s="29">
        <v>307.69230769230768</v>
      </c>
      <c r="F673" s="2"/>
    </row>
    <row r="674" spans="1:6" x14ac:dyDescent="0.2">
      <c r="B674" s="6">
        <v>2416</v>
      </c>
      <c r="C674" s="6">
        <v>8</v>
      </c>
      <c r="D674" s="7">
        <v>0.72099777688840117</v>
      </c>
      <c r="E674" s="31">
        <v>24.242424242424242</v>
      </c>
      <c r="F674" s="2"/>
    </row>
    <row r="675" spans="1:6" x14ac:dyDescent="0.2">
      <c r="B675" s="6">
        <v>2416</v>
      </c>
      <c r="C675" s="6">
        <v>9</v>
      </c>
      <c r="D675" s="7">
        <v>0.73228388573803149</v>
      </c>
      <c r="E675" s="31">
        <v>54.545454545454547</v>
      </c>
      <c r="F675" s="2"/>
    </row>
    <row r="676" spans="1:6" x14ac:dyDescent="0.2">
      <c r="B676" s="6">
        <v>2416</v>
      </c>
      <c r="C676" s="6">
        <v>10</v>
      </c>
      <c r="D676" s="7">
        <v>0.80970689113829042</v>
      </c>
      <c r="E676" s="31">
        <v>24.999999999999996</v>
      </c>
      <c r="F676" s="2"/>
    </row>
    <row r="677" spans="1:6" x14ac:dyDescent="0.2">
      <c r="B677" s="6">
        <v>2416</v>
      </c>
      <c r="C677" s="6">
        <v>11</v>
      </c>
      <c r="D677" s="7">
        <v>0.83891388442956016</v>
      </c>
      <c r="E677" s="7" t="s">
        <v>1438</v>
      </c>
      <c r="F677" s="2"/>
    </row>
    <row r="678" spans="1:6" x14ac:dyDescent="0.2">
      <c r="B678" s="6">
        <v>2416</v>
      </c>
      <c r="C678" s="6">
        <v>12</v>
      </c>
      <c r="D678" s="7">
        <v>0.77984899133481134</v>
      </c>
      <c r="E678" s="29">
        <v>818.18181818181824</v>
      </c>
      <c r="F678" s="2"/>
    </row>
    <row r="679" spans="1:6" x14ac:dyDescent="0.2">
      <c r="A679" s="6" t="s">
        <v>787</v>
      </c>
      <c r="B679" s="6">
        <v>2300</v>
      </c>
      <c r="C679" s="6">
        <v>42</v>
      </c>
      <c r="D679" s="7">
        <v>0.8114767401258034</v>
      </c>
      <c r="E679" s="26" t="s">
        <v>1386</v>
      </c>
      <c r="F679" s="2" t="s">
        <v>753</v>
      </c>
    </row>
    <row r="680" spans="1:6" x14ac:dyDescent="0.2">
      <c r="B680" s="6">
        <v>2300</v>
      </c>
      <c r="C680" s="6">
        <v>47</v>
      </c>
      <c r="D680" s="7">
        <v>0.74067529503878293</v>
      </c>
      <c r="E680" s="26" t="s">
        <v>1386</v>
      </c>
      <c r="F680" s="2"/>
    </row>
    <row r="681" spans="1:6" x14ac:dyDescent="0.2">
      <c r="A681" s="6" t="s">
        <v>1439</v>
      </c>
      <c r="B681" s="6">
        <v>2200</v>
      </c>
      <c r="C681" s="6" t="s">
        <v>581</v>
      </c>
      <c r="D681" s="7">
        <v>1.3433189489739048</v>
      </c>
      <c r="E681" s="26">
        <v>20.608695652173914</v>
      </c>
      <c r="F681" s="2" t="s">
        <v>580</v>
      </c>
    </row>
    <row r="682" spans="1:6" x14ac:dyDescent="0.2">
      <c r="B682" s="6">
        <v>2200</v>
      </c>
      <c r="C682" s="6" t="s">
        <v>582</v>
      </c>
      <c r="D682" s="7">
        <v>1.7843102268426925</v>
      </c>
      <c r="E682" s="31">
        <v>20.038461538461537</v>
      </c>
      <c r="F682" s="2"/>
    </row>
    <row r="683" spans="1:6" x14ac:dyDescent="0.2">
      <c r="B683" s="6">
        <v>2200</v>
      </c>
      <c r="C683" s="6" t="s">
        <v>583</v>
      </c>
      <c r="D683" s="7">
        <v>1.6161056471348754</v>
      </c>
      <c r="E683" s="31">
        <v>24.631578947368418</v>
      </c>
      <c r="F683" s="2"/>
    </row>
    <row r="684" spans="1:6" x14ac:dyDescent="0.2">
      <c r="B684" s="6">
        <v>2200</v>
      </c>
      <c r="C684" s="6" t="s">
        <v>584</v>
      </c>
      <c r="D684" s="7">
        <v>1.2169545196632641</v>
      </c>
      <c r="E684" s="31">
        <v>15</v>
      </c>
      <c r="F684" s="2"/>
    </row>
    <row r="685" spans="1:6" x14ac:dyDescent="0.2">
      <c r="B685" s="6">
        <v>2200</v>
      </c>
      <c r="C685" s="6" t="s">
        <v>585</v>
      </c>
      <c r="D685" s="7">
        <v>1.6922135513065548</v>
      </c>
      <c r="E685" s="31">
        <v>11.1875</v>
      </c>
      <c r="F685" s="2"/>
    </row>
    <row r="686" spans="1:6" x14ac:dyDescent="0.2">
      <c r="B686" s="6">
        <v>2200</v>
      </c>
      <c r="C686" s="6" t="s">
        <v>586</v>
      </c>
      <c r="D686" s="7">
        <v>1.5272643967396542</v>
      </c>
      <c r="E686" s="31">
        <v>26.75</v>
      </c>
      <c r="F686" s="2"/>
    </row>
    <row r="687" spans="1:6" x14ac:dyDescent="0.2">
      <c r="B687" s="6">
        <v>2200</v>
      </c>
      <c r="C687" s="6" t="s">
        <v>587</v>
      </c>
      <c r="D687" s="7">
        <v>1.3045208979278247</v>
      </c>
      <c r="E687" s="7">
        <v>5.6</v>
      </c>
      <c r="F687" s="2"/>
    </row>
    <row r="688" spans="1:6" x14ac:dyDescent="0.2">
      <c r="B688" s="6">
        <v>2200</v>
      </c>
      <c r="C688" s="6" t="s">
        <v>588</v>
      </c>
      <c r="D688" s="7">
        <v>0.92696997058709563</v>
      </c>
      <c r="E688" s="31">
        <v>45</v>
      </c>
      <c r="F688" s="2"/>
    </row>
    <row r="689" spans="1:6" x14ac:dyDescent="0.2">
      <c r="B689" s="6">
        <v>2200</v>
      </c>
      <c r="C689" s="6" t="s">
        <v>589</v>
      </c>
      <c r="D689" s="7">
        <v>1.4154118927902803</v>
      </c>
      <c r="E689" s="31">
        <v>43.588235294117645</v>
      </c>
      <c r="F689" s="2"/>
    </row>
    <row r="690" spans="1:6" x14ac:dyDescent="0.2">
      <c r="A690" s="6" t="s">
        <v>795</v>
      </c>
      <c r="B690" s="6">
        <v>2100</v>
      </c>
      <c r="C690" s="6">
        <v>38</v>
      </c>
      <c r="D690" s="7">
        <v>0.84108149061668447</v>
      </c>
      <c r="E690" s="26" t="s">
        <v>1386</v>
      </c>
      <c r="F690" s="2" t="s">
        <v>796</v>
      </c>
    </row>
    <row r="691" spans="1:6" x14ac:dyDescent="0.2">
      <c r="B691" s="6">
        <v>2100</v>
      </c>
      <c r="C691" s="6">
        <v>39</v>
      </c>
      <c r="D691" s="7">
        <v>0.85280819170036326</v>
      </c>
      <c r="E691" s="26" t="s">
        <v>1386</v>
      </c>
      <c r="F691" s="2"/>
    </row>
    <row r="692" spans="1:6" x14ac:dyDescent="0.2">
      <c r="A692" s="6" t="s">
        <v>755</v>
      </c>
      <c r="B692" s="6">
        <v>2100</v>
      </c>
      <c r="C692" s="6" t="s">
        <v>797</v>
      </c>
      <c r="D692" s="7">
        <v>1.3064305414428796</v>
      </c>
      <c r="E692" s="26" t="s">
        <v>1386</v>
      </c>
      <c r="F692" s="2" t="s">
        <v>226</v>
      </c>
    </row>
    <row r="693" spans="1:6" x14ac:dyDescent="0.2">
      <c r="A693" s="6" t="s">
        <v>590</v>
      </c>
      <c r="B693" s="6">
        <v>2000</v>
      </c>
      <c r="C693" s="6" t="s">
        <v>818</v>
      </c>
      <c r="D693" s="7">
        <v>0.99263421296900844</v>
      </c>
      <c r="E693" s="29">
        <v>101.73333333333333</v>
      </c>
      <c r="F693" s="2" t="s">
        <v>840</v>
      </c>
    </row>
    <row r="694" spans="1:6" x14ac:dyDescent="0.2">
      <c r="B694" s="6">
        <v>1900</v>
      </c>
      <c r="C694" s="6" t="s">
        <v>591</v>
      </c>
      <c r="D694" s="7">
        <v>0.83849271372948098</v>
      </c>
      <c r="E694" s="26" t="s">
        <v>1386</v>
      </c>
      <c r="F694" s="2" t="s">
        <v>226</v>
      </c>
    </row>
    <row r="695" spans="1:6" x14ac:dyDescent="0.2">
      <c r="A695" s="6" t="s">
        <v>592</v>
      </c>
      <c r="B695" s="6">
        <v>1900</v>
      </c>
      <c r="C695" s="6" t="s">
        <v>819</v>
      </c>
      <c r="D695" s="7">
        <v>0.733975309303603</v>
      </c>
      <c r="E695" s="31">
        <v>82.5</v>
      </c>
      <c r="F695" s="2" t="s">
        <v>840</v>
      </c>
    </row>
    <row r="696" spans="1:6" x14ac:dyDescent="0.2">
      <c r="B696" s="6">
        <v>1900</v>
      </c>
      <c r="C696" s="6" t="s">
        <v>820</v>
      </c>
      <c r="D696" s="7">
        <v>0.70335149592815305</v>
      </c>
      <c r="E696" s="31">
        <v>71.888888888888886</v>
      </c>
      <c r="F696" s="2"/>
    </row>
    <row r="697" spans="1:6" x14ac:dyDescent="0.2">
      <c r="B697" s="6">
        <v>1900</v>
      </c>
      <c r="C697" s="6" t="s">
        <v>821</v>
      </c>
      <c r="D697" s="7">
        <v>0.76099970719630317</v>
      </c>
      <c r="E697" s="31">
        <v>72.222222222222214</v>
      </c>
      <c r="F697" s="2"/>
    </row>
    <row r="698" spans="1:6" x14ac:dyDescent="0.2">
      <c r="B698" s="6">
        <v>1880</v>
      </c>
      <c r="C698" s="6" t="s">
        <v>822</v>
      </c>
      <c r="D698" s="7">
        <v>0.84611543224756558</v>
      </c>
      <c r="E698" s="31">
        <v>69.714285714285708</v>
      </c>
      <c r="F698" s="2"/>
    </row>
    <row r="699" spans="1:6" x14ac:dyDescent="0.2">
      <c r="B699" s="6">
        <v>1880</v>
      </c>
      <c r="C699" s="6" t="s">
        <v>823</v>
      </c>
      <c r="D699" s="7">
        <v>0.80730673001370079</v>
      </c>
      <c r="E699" s="29">
        <v>139.28571428571428</v>
      </c>
      <c r="F699" s="2"/>
    </row>
    <row r="700" spans="1:6" x14ac:dyDescent="0.2">
      <c r="B700" s="6">
        <v>1880</v>
      </c>
      <c r="C700" s="6" t="s">
        <v>824</v>
      </c>
      <c r="D700" s="7">
        <v>0.97047222716444204</v>
      </c>
      <c r="E700" s="31">
        <v>49.0625</v>
      </c>
      <c r="F700" s="2"/>
    </row>
    <row r="701" spans="1:6" x14ac:dyDescent="0.2">
      <c r="B701" s="6">
        <v>1880</v>
      </c>
      <c r="C701" s="6" t="s">
        <v>825</v>
      </c>
      <c r="D701" s="7">
        <v>1.5206907039246236</v>
      </c>
      <c r="E701" s="31">
        <v>18.571428571428569</v>
      </c>
      <c r="F701" s="2"/>
    </row>
    <row r="702" spans="1:6" x14ac:dyDescent="0.2">
      <c r="B702" s="6">
        <v>1880</v>
      </c>
      <c r="C702" s="6" t="s">
        <v>826</v>
      </c>
      <c r="D702" s="7">
        <v>0.82722990595994828</v>
      </c>
      <c r="E702" s="31">
        <v>62.058823529411761</v>
      </c>
      <c r="F702" s="2"/>
    </row>
    <row r="703" spans="1:6" x14ac:dyDescent="0.2">
      <c r="B703" s="6">
        <v>1900</v>
      </c>
      <c r="C703" s="6" t="s">
        <v>827</v>
      </c>
      <c r="D703" s="7">
        <v>0.97814493002640968</v>
      </c>
      <c r="E703" s="31">
        <v>93.888888888888886</v>
      </c>
      <c r="F703" s="2"/>
    </row>
    <row r="704" spans="1:6" x14ac:dyDescent="0.2">
      <c r="A704" s="6" t="s">
        <v>593</v>
      </c>
      <c r="B704" s="6">
        <v>1880</v>
      </c>
      <c r="C704" s="6" t="s">
        <v>828</v>
      </c>
      <c r="D704" s="7">
        <v>0.87800905273032603</v>
      </c>
      <c r="E704" s="31">
        <v>18.13953488372093</v>
      </c>
      <c r="F704" s="2"/>
    </row>
    <row r="705" spans="1:6" x14ac:dyDescent="0.2">
      <c r="B705" s="6">
        <v>1880</v>
      </c>
      <c r="C705" s="6" t="s">
        <v>829</v>
      </c>
      <c r="D705" s="7">
        <v>0.84690572391185626</v>
      </c>
      <c r="E705" s="29">
        <v>432.41935483870969</v>
      </c>
      <c r="F705" s="2"/>
    </row>
    <row r="706" spans="1:6" x14ac:dyDescent="0.2">
      <c r="A706" s="6" t="s">
        <v>800</v>
      </c>
      <c r="B706" s="6">
        <v>1880</v>
      </c>
      <c r="C706" s="6" t="s">
        <v>830</v>
      </c>
      <c r="D706" s="7">
        <v>0.85176167774029921</v>
      </c>
      <c r="E706" s="31">
        <v>12.837837837837839</v>
      </c>
      <c r="F706" s="2"/>
    </row>
    <row r="707" spans="1:6" x14ac:dyDescent="0.2">
      <c r="B707" s="6">
        <v>1880</v>
      </c>
      <c r="C707" s="6" t="s">
        <v>831</v>
      </c>
      <c r="D707" s="7">
        <v>0.87095369429525338</v>
      </c>
      <c r="E707" s="29">
        <v>419.16666666666669</v>
      </c>
      <c r="F707" s="2"/>
    </row>
    <row r="708" spans="1:6" x14ac:dyDescent="0.2">
      <c r="B708" s="6">
        <v>1900</v>
      </c>
      <c r="C708" s="6">
        <v>1</v>
      </c>
      <c r="D708" s="7">
        <v>0.60911030117396692</v>
      </c>
      <c r="E708" s="26" t="s">
        <v>1386</v>
      </c>
      <c r="F708" s="2" t="s">
        <v>796</v>
      </c>
    </row>
    <row r="709" spans="1:6" x14ac:dyDescent="0.2">
      <c r="B709" s="6">
        <v>1900</v>
      </c>
      <c r="C709" s="6">
        <v>3</v>
      </c>
      <c r="D709" s="7">
        <v>0.58323378317675578</v>
      </c>
      <c r="E709" s="26" t="s">
        <v>1386</v>
      </c>
      <c r="F709" s="2"/>
    </row>
    <row r="710" spans="1:6" x14ac:dyDescent="0.2">
      <c r="B710" s="6">
        <v>1900</v>
      </c>
      <c r="C710" s="6">
        <v>4</v>
      </c>
      <c r="D710" s="7">
        <v>0.69774072431129308</v>
      </c>
      <c r="E710" s="26" t="s">
        <v>1386</v>
      </c>
      <c r="F710" s="2"/>
    </row>
    <row r="711" spans="1:6" x14ac:dyDescent="0.2">
      <c r="B711" s="6">
        <v>1900</v>
      </c>
      <c r="C711" s="6">
        <v>9</v>
      </c>
      <c r="D711" s="7">
        <v>0.9824333236306988</v>
      </c>
      <c r="E711" s="26" t="s">
        <v>1386</v>
      </c>
      <c r="F711" s="2"/>
    </row>
    <row r="712" spans="1:6" x14ac:dyDescent="0.2">
      <c r="B712" s="6">
        <v>1900</v>
      </c>
      <c r="C712" s="6">
        <v>10</v>
      </c>
      <c r="D712" s="7">
        <v>1.0851118608792238</v>
      </c>
      <c r="E712" s="26" t="s">
        <v>1386</v>
      </c>
      <c r="F712" s="2"/>
    </row>
    <row r="713" spans="1:6" x14ac:dyDescent="0.2">
      <c r="B713" s="6">
        <v>1900</v>
      </c>
      <c r="C713" s="6">
        <v>11</v>
      </c>
      <c r="D713" s="7">
        <v>1.1287241177289116</v>
      </c>
      <c r="E713" s="26" t="s">
        <v>1386</v>
      </c>
      <c r="F713" s="2"/>
    </row>
    <row r="714" spans="1:6" x14ac:dyDescent="0.2">
      <c r="A714" s="6" t="s">
        <v>747</v>
      </c>
      <c r="B714" s="6">
        <v>1900</v>
      </c>
      <c r="C714" s="6">
        <v>16</v>
      </c>
      <c r="D714" s="7">
        <v>0.97682259147445183</v>
      </c>
      <c r="E714" s="26" t="s">
        <v>1386</v>
      </c>
      <c r="F714" s="2"/>
    </row>
    <row r="715" spans="1:6" x14ac:dyDescent="0.2">
      <c r="B715" s="6">
        <v>1900</v>
      </c>
      <c r="C715" s="6">
        <v>17</v>
      </c>
      <c r="D715" s="7">
        <v>0.91656987308758453</v>
      </c>
      <c r="E715" s="26" t="s">
        <v>1386</v>
      </c>
      <c r="F715" s="2"/>
    </row>
    <row r="716" spans="1:6" x14ac:dyDescent="0.2">
      <c r="B716" s="6">
        <v>1900</v>
      </c>
      <c r="C716" s="6">
        <v>19</v>
      </c>
      <c r="D716" s="7">
        <v>0.92916394909427003</v>
      </c>
      <c r="E716" s="26" t="s">
        <v>1386</v>
      </c>
      <c r="F716" s="2"/>
    </row>
    <row r="717" spans="1:6" x14ac:dyDescent="0.2">
      <c r="B717" s="6">
        <v>1900</v>
      </c>
      <c r="C717" s="6">
        <v>30</v>
      </c>
      <c r="D717" s="7">
        <v>0.97926294142608672</v>
      </c>
      <c r="E717" s="26" t="s">
        <v>1386</v>
      </c>
      <c r="F717" s="2"/>
    </row>
    <row r="718" spans="1:6" x14ac:dyDescent="0.2">
      <c r="A718" s="6" t="s">
        <v>594</v>
      </c>
      <c r="B718" s="6">
        <v>1800</v>
      </c>
      <c r="C718" s="6" t="s">
        <v>832</v>
      </c>
      <c r="D718" s="7">
        <v>0.74031064015096537</v>
      </c>
      <c r="E718" s="29">
        <v>170.58823529411762</v>
      </c>
      <c r="F718" s="2" t="s">
        <v>839</v>
      </c>
    </row>
    <row r="719" spans="1:6" x14ac:dyDescent="0.2">
      <c r="A719" s="6" t="s">
        <v>801</v>
      </c>
      <c r="B719" s="6">
        <v>1700</v>
      </c>
      <c r="C719" s="6" t="s">
        <v>596</v>
      </c>
      <c r="D719" s="7">
        <v>0.67576000170461981</v>
      </c>
      <c r="E719" s="26" t="s">
        <v>1386</v>
      </c>
      <c r="F719" s="2" t="s">
        <v>595</v>
      </c>
    </row>
    <row r="720" spans="1:6" x14ac:dyDescent="0.2">
      <c r="B720" s="6">
        <v>1700</v>
      </c>
      <c r="C720" s="6" t="s">
        <v>597</v>
      </c>
      <c r="D720" s="7">
        <v>0.63638989122223732</v>
      </c>
      <c r="E720" s="26" t="s">
        <v>1386</v>
      </c>
      <c r="F720" s="2"/>
    </row>
    <row r="721" spans="1:6" x14ac:dyDescent="0.2">
      <c r="B721" s="6">
        <v>1700</v>
      </c>
      <c r="C721" s="6" t="s">
        <v>598</v>
      </c>
      <c r="D721" s="7">
        <v>0.83816782139530377</v>
      </c>
      <c r="E721" s="26" t="s">
        <v>1386</v>
      </c>
      <c r="F721" s="2"/>
    </row>
    <row r="722" spans="1:6" x14ac:dyDescent="0.2">
      <c r="A722" s="6" t="s">
        <v>802</v>
      </c>
      <c r="B722" s="6">
        <v>1900</v>
      </c>
      <c r="C722" s="6" t="s">
        <v>599</v>
      </c>
      <c r="D722" s="7">
        <v>0.71328055863166195</v>
      </c>
      <c r="E722" s="31">
        <v>19.604519774011301</v>
      </c>
      <c r="F722" s="2" t="s">
        <v>88</v>
      </c>
    </row>
    <row r="723" spans="1:6" x14ac:dyDescent="0.2">
      <c r="B723" s="6">
        <v>1900</v>
      </c>
      <c r="C723" s="6" t="s">
        <v>600</v>
      </c>
      <c r="D723" s="7">
        <v>0.96016397987055235</v>
      </c>
      <c r="E723" s="29">
        <v>118.8235294117647</v>
      </c>
      <c r="F723" s="2"/>
    </row>
    <row r="724" spans="1:6" x14ac:dyDescent="0.2">
      <c r="B724" s="6">
        <v>1900</v>
      </c>
      <c r="C724" s="6" t="s">
        <v>601</v>
      </c>
      <c r="D724" s="7">
        <v>0.78776791494432308</v>
      </c>
      <c r="E724" s="31">
        <v>46.923076923076927</v>
      </c>
      <c r="F724" s="2"/>
    </row>
    <row r="725" spans="1:6" x14ac:dyDescent="0.2">
      <c r="B725" s="6">
        <v>1900</v>
      </c>
      <c r="C725" s="6" t="s">
        <v>602</v>
      </c>
      <c r="D725" s="7">
        <v>0.60807044534899135</v>
      </c>
      <c r="E725" s="31">
        <v>17.264150943396228</v>
      </c>
    </row>
    <row r="726" spans="1:6" x14ac:dyDescent="0.2">
      <c r="B726" s="6">
        <v>1900</v>
      </c>
      <c r="C726" s="6" t="s">
        <v>603</v>
      </c>
      <c r="D726" s="7">
        <v>0.8309446453486905</v>
      </c>
      <c r="E726" s="31">
        <v>33.707865168539328</v>
      </c>
    </row>
    <row r="727" spans="1:6" x14ac:dyDescent="0.2">
      <c r="B727" s="6">
        <v>1900</v>
      </c>
      <c r="C727" s="6" t="s">
        <v>604</v>
      </c>
      <c r="D727" s="7">
        <v>0.88682256461250319</v>
      </c>
      <c r="E727" s="31">
        <v>46.867469879518069</v>
      </c>
    </row>
    <row r="728" spans="1:6" x14ac:dyDescent="0.2">
      <c r="B728" s="6">
        <v>1900</v>
      </c>
      <c r="C728" s="6" t="s">
        <v>605</v>
      </c>
      <c r="D728" s="7">
        <v>0.64107180106676809</v>
      </c>
      <c r="E728" s="29">
        <v>126.96747114375657</v>
      </c>
    </row>
    <row r="729" spans="1:6" x14ac:dyDescent="0.2">
      <c r="B729" s="6">
        <v>1900</v>
      </c>
      <c r="C729" s="6" t="s">
        <v>606</v>
      </c>
      <c r="D729" s="7">
        <v>0.80958659644144315</v>
      </c>
      <c r="E729" s="29">
        <v>768.95306859205766</v>
      </c>
    </row>
    <row r="730" spans="1:6" x14ac:dyDescent="0.2">
      <c r="B730" s="6">
        <v>1900</v>
      </c>
      <c r="C730" s="6" t="s">
        <v>607</v>
      </c>
      <c r="D730" s="7">
        <v>0.88734108651461363</v>
      </c>
      <c r="E730" s="31">
        <v>25.536480686695278</v>
      </c>
    </row>
    <row r="731" spans="1:6" x14ac:dyDescent="0.2">
      <c r="B731" s="6">
        <v>1900</v>
      </c>
      <c r="C731" s="6" t="s">
        <v>608</v>
      </c>
      <c r="D731" s="7">
        <v>0.6391116716562425</v>
      </c>
      <c r="E731" s="7">
        <v>5.1317175974710221</v>
      </c>
    </row>
    <row r="732" spans="1:6" x14ac:dyDescent="0.2">
      <c r="B732" s="6">
        <v>1900</v>
      </c>
      <c r="C732" s="6" t="s">
        <v>609</v>
      </c>
      <c r="D732" s="7">
        <v>0.67973321291259592</v>
      </c>
      <c r="E732" s="29">
        <v>185.62874251497004</v>
      </c>
    </row>
    <row r="733" spans="1:6" x14ac:dyDescent="0.2">
      <c r="B733" s="6">
        <v>1900</v>
      </c>
      <c r="C733" s="6" t="s">
        <v>610</v>
      </c>
      <c r="D733" s="7">
        <v>0.75834074884250102</v>
      </c>
      <c r="E733" s="31">
        <v>12.02952029520295</v>
      </c>
    </row>
    <row r="734" spans="1:6" x14ac:dyDescent="0.2">
      <c r="B734" s="6">
        <v>1900</v>
      </c>
      <c r="C734" s="6" t="s">
        <v>611</v>
      </c>
      <c r="D734" s="7">
        <v>1.0168204945732442</v>
      </c>
      <c r="E734" s="7">
        <v>0.49932432432432433</v>
      </c>
    </row>
    <row r="735" spans="1:6" x14ac:dyDescent="0.2">
      <c r="B735" s="6">
        <v>1900</v>
      </c>
      <c r="C735" s="6" t="s">
        <v>612</v>
      </c>
      <c r="D735" s="7">
        <v>0.77151930929719259</v>
      </c>
      <c r="E735" s="31">
        <v>26.417233560090704</v>
      </c>
    </row>
    <row r="736" spans="1:6" x14ac:dyDescent="0.2">
      <c r="B736" s="6">
        <v>1900</v>
      </c>
      <c r="C736" s="6" t="s">
        <v>613</v>
      </c>
      <c r="D736" s="7">
        <v>0.9822188421670387</v>
      </c>
      <c r="E736" s="31">
        <v>42.71457085828343</v>
      </c>
    </row>
    <row r="737" spans="1:6" x14ac:dyDescent="0.2">
      <c r="B737" s="6">
        <v>1900</v>
      </c>
      <c r="C737" s="6" t="s">
        <v>614</v>
      </c>
      <c r="D737" s="7">
        <v>0.79486509350056589</v>
      </c>
      <c r="E737" s="7">
        <v>5.1515151515151514</v>
      </c>
    </row>
    <row r="738" spans="1:6" x14ac:dyDescent="0.2">
      <c r="A738" s="6" t="s">
        <v>803</v>
      </c>
      <c r="B738" s="6">
        <v>750</v>
      </c>
      <c r="C738" s="6" t="s">
        <v>615</v>
      </c>
      <c r="D738" s="7">
        <v>0.64483831199357655</v>
      </c>
      <c r="E738" s="29">
        <v>233.87096774193549</v>
      </c>
      <c r="F738" s="8" t="s">
        <v>841</v>
      </c>
    </row>
    <row r="739" spans="1:6" x14ac:dyDescent="0.2">
      <c r="B739" s="6">
        <v>750</v>
      </c>
      <c r="C739" s="6" t="s">
        <v>616</v>
      </c>
      <c r="D739" s="7">
        <v>0.6540834415095792</v>
      </c>
      <c r="E739" s="31">
        <v>97.727272727272734</v>
      </c>
    </row>
    <row r="740" spans="1:6" x14ac:dyDescent="0.2">
      <c r="B740" s="6">
        <v>750</v>
      </c>
      <c r="C740" s="6" t="s">
        <v>617</v>
      </c>
      <c r="D740" s="7">
        <v>0.88361591260016759</v>
      </c>
      <c r="E740" s="29">
        <v>358.92857142857139</v>
      </c>
    </row>
    <row r="741" spans="1:6" x14ac:dyDescent="0.2">
      <c r="B741" s="6">
        <v>750</v>
      </c>
      <c r="C741" s="6" t="s">
        <v>618</v>
      </c>
      <c r="D741" s="7">
        <v>0.80053948394372221</v>
      </c>
      <c r="E741" s="31">
        <v>68.539325842696627</v>
      </c>
    </row>
    <row r="742" spans="1:6" x14ac:dyDescent="0.2">
      <c r="B742" s="6">
        <v>750</v>
      </c>
      <c r="C742" s="6" t="s">
        <v>619</v>
      </c>
      <c r="D742" s="7">
        <v>0.69945022075331342</v>
      </c>
      <c r="E742" s="29">
        <v>146.34146341463415</v>
      </c>
    </row>
    <row r="743" spans="1:6" x14ac:dyDescent="0.2">
      <c r="A743" s="6" t="s">
        <v>804</v>
      </c>
      <c r="B743" s="6">
        <v>750</v>
      </c>
      <c r="C743" s="6" t="s">
        <v>621</v>
      </c>
      <c r="D743" s="7">
        <v>0.76326573496178352</v>
      </c>
      <c r="E743" s="31">
        <v>35.669126052908013</v>
      </c>
      <c r="F743" s="2" t="s">
        <v>620</v>
      </c>
    </row>
    <row r="744" spans="1:6" x14ac:dyDescent="0.2">
      <c r="B744" s="6">
        <v>750</v>
      </c>
      <c r="C744" s="6" t="s">
        <v>622</v>
      </c>
      <c r="D744" s="7">
        <v>0.76886660282795005</v>
      </c>
      <c r="E744" s="29">
        <v>311.68906407847641</v>
      </c>
      <c r="F744" s="2"/>
    </row>
    <row r="745" spans="1:6" x14ac:dyDescent="0.2">
      <c r="B745" s="6">
        <v>750</v>
      </c>
      <c r="C745" s="6" t="s">
        <v>623</v>
      </c>
      <c r="D745" s="7">
        <v>0.81566853992661104</v>
      </c>
      <c r="E745" s="31">
        <v>18.232340804946077</v>
      </c>
      <c r="F745" s="2"/>
    </row>
    <row r="746" spans="1:6" x14ac:dyDescent="0.2">
      <c r="B746" s="6">
        <v>750</v>
      </c>
      <c r="C746" s="6" t="s">
        <v>624</v>
      </c>
      <c r="D746" s="7">
        <v>0.76021125357728292</v>
      </c>
      <c r="E746" s="31">
        <v>86.340038106100565</v>
      </c>
      <c r="F746" s="2"/>
    </row>
    <row r="747" spans="1:6" x14ac:dyDescent="0.2">
      <c r="B747" s="6">
        <v>750</v>
      </c>
      <c r="C747" s="6" t="s">
        <v>625</v>
      </c>
      <c r="D747" s="7">
        <v>0.80528166139476065</v>
      </c>
      <c r="E747" s="31">
        <v>68.409239173839183</v>
      </c>
      <c r="F747" s="2"/>
    </row>
    <row r="748" spans="1:6" x14ac:dyDescent="0.2">
      <c r="B748" s="6">
        <v>750</v>
      </c>
      <c r="C748" s="6" t="s">
        <v>626</v>
      </c>
      <c r="D748" s="7">
        <v>0.782280511859343</v>
      </c>
      <c r="E748" s="29">
        <v>443.36547749271375</v>
      </c>
      <c r="F748" s="2"/>
    </row>
    <row r="749" spans="1:6" x14ac:dyDescent="0.2">
      <c r="B749" s="6">
        <v>750</v>
      </c>
      <c r="C749" s="6" t="s">
        <v>627</v>
      </c>
      <c r="D749" s="7">
        <v>0.72764382218510693</v>
      </c>
      <c r="E749" s="31">
        <v>68.330051488999516</v>
      </c>
      <c r="F749" s="2"/>
    </row>
    <row r="750" spans="1:6" x14ac:dyDescent="0.2">
      <c r="B750" s="6">
        <v>750</v>
      </c>
      <c r="C750" s="6" t="s">
        <v>628</v>
      </c>
      <c r="D750" s="7">
        <v>0.91512690534903807</v>
      </c>
      <c r="E750" s="31">
        <v>39.379496966488247</v>
      </c>
      <c r="F750" s="2"/>
    </row>
    <row r="751" spans="1:6" x14ac:dyDescent="0.2">
      <c r="B751" s="6">
        <v>750</v>
      </c>
      <c r="C751" s="6" t="s">
        <v>629</v>
      </c>
      <c r="D751" s="7">
        <v>0.76766627810613819</v>
      </c>
      <c r="E751" s="31">
        <v>23.218541476438748</v>
      </c>
      <c r="F751" s="2"/>
    </row>
    <row r="752" spans="1:6" x14ac:dyDescent="0.2">
      <c r="B752" s="6">
        <v>750</v>
      </c>
      <c r="C752" s="6" t="s">
        <v>630</v>
      </c>
      <c r="D752" s="7">
        <v>0.7651135238552591</v>
      </c>
      <c r="E752" s="29">
        <v>133.6721119338184</v>
      </c>
      <c r="F752" s="2"/>
    </row>
    <row r="753" spans="2:6" x14ac:dyDescent="0.2">
      <c r="B753" s="6">
        <v>750</v>
      </c>
      <c r="C753" s="6" t="s">
        <v>631</v>
      </c>
      <c r="D753" s="7">
        <v>0.82274548616577881</v>
      </c>
      <c r="E753" s="31">
        <v>60.942582345935655</v>
      </c>
      <c r="F753" s="2"/>
    </row>
    <row r="754" spans="2:6" x14ac:dyDescent="0.2">
      <c r="B754" s="6">
        <v>750</v>
      </c>
      <c r="C754" s="6" t="s">
        <v>632</v>
      </c>
      <c r="D754" s="7">
        <v>0.88172710866376502</v>
      </c>
      <c r="E754" s="31">
        <v>12.231415220643582</v>
      </c>
      <c r="F754" s="2"/>
    </row>
    <row r="755" spans="2:6" x14ac:dyDescent="0.2">
      <c r="B755" s="6">
        <v>750</v>
      </c>
      <c r="C755" s="6" t="s">
        <v>633</v>
      </c>
      <c r="D755" s="7">
        <v>0.67291810426126786</v>
      </c>
      <c r="E755" s="31">
        <v>80.705301023083337</v>
      </c>
    </row>
    <row r="756" spans="2:6" x14ac:dyDescent="0.2">
      <c r="B756" s="6">
        <v>750</v>
      </c>
      <c r="C756" s="6" t="s">
        <v>634</v>
      </c>
      <c r="D756" s="7">
        <v>0.74251911434353446</v>
      </c>
      <c r="E756" s="31">
        <v>61.130982825992724</v>
      </c>
    </row>
    <row r="757" spans="2:6" x14ac:dyDescent="0.2">
      <c r="B757" s="6">
        <v>750</v>
      </c>
      <c r="C757" s="6" t="s">
        <v>635</v>
      </c>
      <c r="D757" s="7">
        <v>0.72702929231117008</v>
      </c>
      <c r="E757" s="31">
        <v>51.26556634414235</v>
      </c>
    </row>
    <row r="758" spans="2:6" x14ac:dyDescent="0.2">
      <c r="B758" s="6">
        <v>750</v>
      </c>
      <c r="C758" s="6" t="s">
        <v>636</v>
      </c>
      <c r="D758" s="7">
        <v>0.8698400291825793</v>
      </c>
      <c r="E758" s="31">
        <v>48.804657361392195</v>
      </c>
    </row>
    <row r="759" spans="2:6" x14ac:dyDescent="0.2">
      <c r="B759" s="6">
        <v>750</v>
      </c>
      <c r="C759" s="6" t="s">
        <v>637</v>
      </c>
      <c r="D759" s="7">
        <v>0.83053593393380365</v>
      </c>
      <c r="E759" s="29">
        <v>132.1519847353479</v>
      </c>
    </row>
    <row r="760" spans="2:6" x14ac:dyDescent="0.2">
      <c r="B760" s="6">
        <v>750</v>
      </c>
      <c r="C760" s="6" t="s">
        <v>638</v>
      </c>
      <c r="D760" s="7">
        <v>0.76692646896937378</v>
      </c>
      <c r="E760" s="31">
        <v>33.006215625807691</v>
      </c>
    </row>
    <row r="761" spans="2:6" x14ac:dyDescent="0.2">
      <c r="B761" s="6">
        <v>750</v>
      </c>
      <c r="C761" s="6" t="s">
        <v>639</v>
      </c>
      <c r="D761" s="7">
        <v>0.87238798562568887</v>
      </c>
      <c r="E761" s="31">
        <v>43.119437835127385</v>
      </c>
    </row>
    <row r="762" spans="2:6" x14ac:dyDescent="0.2">
      <c r="B762" s="6">
        <v>750</v>
      </c>
      <c r="C762" s="6" t="s">
        <v>640</v>
      </c>
      <c r="D762" s="7">
        <v>0.68232741907111449</v>
      </c>
      <c r="E762" s="29">
        <v>128.98932047648032</v>
      </c>
    </row>
    <row r="763" spans="2:6" x14ac:dyDescent="0.2">
      <c r="B763" s="6">
        <v>750</v>
      </c>
      <c r="C763" s="6" t="s">
        <v>641</v>
      </c>
      <c r="D763" s="7">
        <v>0.73090064115797249</v>
      </c>
      <c r="E763" s="31">
        <v>79.579952422500554</v>
      </c>
    </row>
    <row r="764" spans="2:6" x14ac:dyDescent="0.2">
      <c r="B764" s="6">
        <v>750</v>
      </c>
      <c r="C764" s="6" t="s">
        <v>642</v>
      </c>
      <c r="D764" s="7">
        <v>0.64098793326965253</v>
      </c>
      <c r="E764" s="7">
        <v>8.4613051498106628</v>
      </c>
    </row>
    <row r="765" spans="2:6" x14ac:dyDescent="0.2">
      <c r="B765" s="6">
        <v>750</v>
      </c>
      <c r="C765" s="6" t="s">
        <v>643</v>
      </c>
      <c r="D765" s="7">
        <v>0.74213950470937884</v>
      </c>
      <c r="E765" s="29">
        <v>104.8446431980648</v>
      </c>
    </row>
    <row r="766" spans="2:6" x14ac:dyDescent="0.2">
      <c r="B766" s="6">
        <v>750</v>
      </c>
      <c r="C766" s="6" t="s">
        <v>644</v>
      </c>
      <c r="D766" s="7">
        <v>0.72855819137973132</v>
      </c>
      <c r="E766" s="31">
        <v>43.080791890826255</v>
      </c>
    </row>
    <row r="767" spans="2:6" x14ac:dyDescent="0.2">
      <c r="B767" s="6">
        <v>750</v>
      </c>
      <c r="C767" s="6" t="s">
        <v>646</v>
      </c>
      <c r="D767" s="7">
        <v>0.65618577400700928</v>
      </c>
      <c r="E767" s="31">
        <v>29.303904923599326</v>
      </c>
      <c r="F767" s="8" t="s">
        <v>645</v>
      </c>
    </row>
    <row r="768" spans="2:6" x14ac:dyDescent="0.2">
      <c r="B768" s="6">
        <v>750</v>
      </c>
      <c r="C768" s="6" t="s">
        <v>647</v>
      </c>
      <c r="D768" s="7">
        <v>0.70907179921230479</v>
      </c>
      <c r="E768" s="31">
        <v>18.049886621315192</v>
      </c>
    </row>
    <row r="769" spans="2:5" x14ac:dyDescent="0.2">
      <c r="B769" s="6">
        <v>750</v>
      </c>
      <c r="C769" s="6" t="s">
        <v>648</v>
      </c>
      <c r="D769" s="7">
        <v>0.63438122883914461</v>
      </c>
      <c r="E769" s="29">
        <v>101.08742004264393</v>
      </c>
    </row>
    <row r="770" spans="2:5" x14ac:dyDescent="0.2">
      <c r="B770" s="6">
        <v>750</v>
      </c>
      <c r="C770" s="6" t="s">
        <v>649</v>
      </c>
      <c r="D770" s="7">
        <v>0.63650950462886902</v>
      </c>
      <c r="E770" s="31">
        <v>98.191268191268193</v>
      </c>
    </row>
    <row r="771" spans="2:5" x14ac:dyDescent="0.2">
      <c r="B771" s="6">
        <v>750</v>
      </c>
      <c r="C771" s="6" t="s">
        <v>650</v>
      </c>
      <c r="D771" s="7">
        <v>0.89106151603143924</v>
      </c>
      <c r="E771" s="29">
        <v>300.18793273986154</v>
      </c>
    </row>
    <row r="772" spans="2:5" x14ac:dyDescent="0.2">
      <c r="B772" s="6">
        <v>750</v>
      </c>
      <c r="C772" s="6" t="s">
        <v>651</v>
      </c>
      <c r="D772" s="7">
        <v>0.9264936224162964</v>
      </c>
      <c r="E772" s="29">
        <v>304.39626417611743</v>
      </c>
    </row>
    <row r="773" spans="2:5" x14ac:dyDescent="0.2">
      <c r="B773" s="6">
        <v>750</v>
      </c>
      <c r="C773" s="6" t="s">
        <v>652</v>
      </c>
      <c r="D773" s="7">
        <v>0.82709113587536531</v>
      </c>
      <c r="E773" s="29">
        <v>226.13976705490848</v>
      </c>
    </row>
    <row r="774" spans="2:5" x14ac:dyDescent="0.2">
      <c r="B774" s="6">
        <v>750</v>
      </c>
      <c r="C774" s="6">
        <v>21</v>
      </c>
      <c r="D774" s="7">
        <v>0.8661418690256143</v>
      </c>
      <c r="E774" s="29">
        <v>232.90271132376395</v>
      </c>
    </row>
    <row r="775" spans="2:5" x14ac:dyDescent="0.2">
      <c r="B775" s="6">
        <v>750</v>
      </c>
      <c r="C775" s="6">
        <v>24</v>
      </c>
      <c r="D775" s="7">
        <v>0.71780193065242692</v>
      </c>
      <c r="E775" s="31">
        <v>60.889679715302485</v>
      </c>
    </row>
    <row r="776" spans="2:5" x14ac:dyDescent="0.2">
      <c r="B776" s="6">
        <v>750</v>
      </c>
      <c r="C776" s="6">
        <v>25</v>
      </c>
      <c r="D776" s="7">
        <v>0.72544326834727657</v>
      </c>
      <c r="E776" s="31">
        <v>32.418772563176894</v>
      </c>
    </row>
    <row r="777" spans="2:5" x14ac:dyDescent="0.2">
      <c r="B777" s="6">
        <v>750</v>
      </c>
      <c r="C777" s="6">
        <v>30</v>
      </c>
      <c r="D777" s="7">
        <v>0.70312518700137949</v>
      </c>
      <c r="E777" s="29">
        <v>109.55319148936171</v>
      </c>
    </row>
    <row r="778" spans="2:5" x14ac:dyDescent="0.2">
      <c r="B778" s="6">
        <v>750</v>
      </c>
      <c r="C778" s="6">
        <v>32</v>
      </c>
      <c r="D778" s="7">
        <v>0.74015345318563019</v>
      </c>
      <c r="E778" s="29">
        <v>584.73988439306356</v>
      </c>
    </row>
    <row r="779" spans="2:5" x14ac:dyDescent="0.2">
      <c r="B779" s="6">
        <v>750</v>
      </c>
      <c r="C779" s="6">
        <v>33</v>
      </c>
      <c r="D779" s="7">
        <v>0.74685788745642145</v>
      </c>
      <c r="E779" s="31">
        <v>40.710900473933648</v>
      </c>
    </row>
    <row r="780" spans="2:5" x14ac:dyDescent="0.2">
      <c r="B780" s="6">
        <v>750</v>
      </c>
      <c r="C780" s="6">
        <v>34</v>
      </c>
      <c r="D780" s="7">
        <v>0.72943025193125011</v>
      </c>
      <c r="E780" s="31">
        <v>58.242990654205606</v>
      </c>
    </row>
    <row r="781" spans="2:5" x14ac:dyDescent="0.2">
      <c r="B781" s="6">
        <v>750</v>
      </c>
      <c r="C781" s="6">
        <v>37</v>
      </c>
      <c r="D781" s="7">
        <v>0.66200406383112875</v>
      </c>
      <c r="E781" s="31">
        <v>93.421052631578945</v>
      </c>
    </row>
    <row r="782" spans="2:5" x14ac:dyDescent="0.2">
      <c r="B782" s="6">
        <v>750</v>
      </c>
      <c r="C782" s="6" t="s">
        <v>319</v>
      </c>
      <c r="D782" s="7">
        <v>0.74639458961278349</v>
      </c>
      <c r="E782" s="29">
        <v>610.21739130434776</v>
      </c>
    </row>
    <row r="783" spans="2:5" x14ac:dyDescent="0.2">
      <c r="B783" s="6">
        <v>750</v>
      </c>
      <c r="C783" s="6" t="s">
        <v>320</v>
      </c>
      <c r="D783" s="7">
        <v>0.68750158046340337</v>
      </c>
      <c r="E783" s="29">
        <v>132.88401253918497</v>
      </c>
    </row>
    <row r="784" spans="2:5" x14ac:dyDescent="0.2">
      <c r="B784" s="6">
        <v>750</v>
      </c>
      <c r="C784" s="6">
        <v>39</v>
      </c>
      <c r="D784" s="7">
        <v>0.7383753138760587</v>
      </c>
      <c r="E784" s="31">
        <v>62.365930599369086</v>
      </c>
    </row>
    <row r="785" spans="2:5" x14ac:dyDescent="0.2">
      <c r="B785" s="6">
        <v>750</v>
      </c>
      <c r="C785" s="6">
        <v>45</v>
      </c>
      <c r="D785" s="7">
        <v>0.70037134224368969</v>
      </c>
      <c r="E785" s="7">
        <v>103.70491803278688</v>
      </c>
    </row>
    <row r="786" spans="2:5" x14ac:dyDescent="0.2">
      <c r="B786" s="6">
        <v>750</v>
      </c>
      <c r="C786" s="6" t="s">
        <v>653</v>
      </c>
      <c r="D786" s="7">
        <v>0.89205023851338061</v>
      </c>
      <c r="E786" s="31">
        <v>38.937799043062199</v>
      </c>
    </row>
    <row r="787" spans="2:5" x14ac:dyDescent="0.2">
      <c r="B787" s="6">
        <v>750</v>
      </c>
      <c r="C787" s="6" t="s">
        <v>654</v>
      </c>
      <c r="D787" s="7">
        <v>0.77212524152542872</v>
      </c>
      <c r="E787" s="29">
        <v>265.80037664783424</v>
      </c>
    </row>
    <row r="788" spans="2:5" x14ac:dyDescent="0.2">
      <c r="B788" s="6">
        <v>750</v>
      </c>
      <c r="C788" s="6" t="s">
        <v>655</v>
      </c>
      <c r="D788" s="7">
        <v>0.7767637191906045</v>
      </c>
      <c r="E788" s="29">
        <v>233.8133874239351</v>
      </c>
    </row>
    <row r="789" spans="2:5" x14ac:dyDescent="0.2">
      <c r="B789" s="6">
        <v>750</v>
      </c>
      <c r="C789" s="6">
        <v>53</v>
      </c>
      <c r="D789" s="7">
        <v>0.69542018137108186</v>
      </c>
      <c r="E789" s="29">
        <v>130.49056603773585</v>
      </c>
    </row>
    <row r="790" spans="2:5" x14ac:dyDescent="0.2">
      <c r="B790" s="6">
        <v>750</v>
      </c>
      <c r="C790" s="6">
        <v>54</v>
      </c>
      <c r="D790" s="7">
        <v>0.84756718333244796</v>
      </c>
      <c r="E790" s="31">
        <v>16.946564885496183</v>
      </c>
    </row>
    <row r="791" spans="2:5" x14ac:dyDescent="0.2">
      <c r="B791" s="6">
        <v>750</v>
      </c>
      <c r="C791" s="6">
        <v>55</v>
      </c>
      <c r="D791" s="7">
        <v>0.64132253986941634</v>
      </c>
      <c r="E791" s="29">
        <v>411.29353233830847</v>
      </c>
    </row>
    <row r="792" spans="2:5" x14ac:dyDescent="0.2">
      <c r="B792" s="6">
        <v>750</v>
      </c>
      <c r="C792" s="6">
        <v>56</v>
      </c>
      <c r="D792" s="7">
        <v>0.67682474225553246</v>
      </c>
      <c r="E792" s="29">
        <v>600.50980392156862</v>
      </c>
    </row>
    <row r="793" spans="2:5" x14ac:dyDescent="0.2">
      <c r="B793" s="6">
        <v>750</v>
      </c>
      <c r="C793" s="6">
        <v>57</v>
      </c>
      <c r="D793" s="7">
        <v>0.74928418829880339</v>
      </c>
      <c r="E793" s="29">
        <v>194.83333333333334</v>
      </c>
    </row>
    <row r="794" spans="2:5" x14ac:dyDescent="0.2">
      <c r="B794" s="6">
        <v>750</v>
      </c>
      <c r="C794" s="6">
        <v>59</v>
      </c>
      <c r="D794" s="7">
        <v>0.74428624327009163</v>
      </c>
      <c r="E794" s="29">
        <v>126.06936416184972</v>
      </c>
    </row>
    <row r="795" spans="2:5" x14ac:dyDescent="0.2">
      <c r="B795" s="6">
        <v>750</v>
      </c>
      <c r="C795" s="6">
        <v>60</v>
      </c>
      <c r="D795" s="7">
        <v>0.77740690001241197</v>
      </c>
      <c r="E795" s="29">
        <v>337.58426966292137</v>
      </c>
    </row>
    <row r="796" spans="2:5" x14ac:dyDescent="0.2">
      <c r="B796" s="6">
        <v>750</v>
      </c>
      <c r="C796" s="6">
        <v>61</v>
      </c>
      <c r="D796" s="7">
        <v>0.83645378011330329</v>
      </c>
      <c r="E796" s="29">
        <v>643.85714285714289</v>
      </c>
    </row>
    <row r="797" spans="2:5" x14ac:dyDescent="0.2">
      <c r="B797" s="6">
        <v>750</v>
      </c>
      <c r="C797" s="6">
        <v>66</v>
      </c>
      <c r="D797" s="7">
        <v>0.75842530681630083</v>
      </c>
      <c r="E797" s="29">
        <v>1100.6105263157895</v>
      </c>
    </row>
    <row r="798" spans="2:5" x14ac:dyDescent="0.2">
      <c r="B798" s="6">
        <v>750</v>
      </c>
      <c r="C798" s="6">
        <v>67</v>
      </c>
      <c r="D798" s="7">
        <v>0.6999986274536717</v>
      </c>
      <c r="E798" s="29">
        <v>330.84967320261438</v>
      </c>
    </row>
    <row r="799" spans="2:5" x14ac:dyDescent="0.2">
      <c r="B799" s="6">
        <v>750</v>
      </c>
      <c r="C799" s="6">
        <v>68</v>
      </c>
      <c r="D799" s="7">
        <v>0.72309385910603696</v>
      </c>
      <c r="E799" s="29">
        <v>622.07939508506615</v>
      </c>
    </row>
    <row r="800" spans="2:5" x14ac:dyDescent="0.2">
      <c r="B800" s="6">
        <v>750</v>
      </c>
      <c r="C800" s="6">
        <v>69</v>
      </c>
      <c r="D800" s="7">
        <v>0.73111734286134722</v>
      </c>
      <c r="E800" s="31">
        <v>89.828571428571436</v>
      </c>
    </row>
    <row r="801" spans="2:5" x14ac:dyDescent="0.2">
      <c r="B801" s="6">
        <v>750</v>
      </c>
      <c r="C801" s="6">
        <v>72</v>
      </c>
      <c r="D801" s="7">
        <v>0.71385342693802112</v>
      </c>
      <c r="E801" s="29">
        <v>107.17121588089329</v>
      </c>
    </row>
    <row r="802" spans="2:5" x14ac:dyDescent="0.2">
      <c r="B802" s="6">
        <v>750</v>
      </c>
      <c r="C802" s="6">
        <v>73</v>
      </c>
      <c r="D802" s="7">
        <v>0.75681977039037307</v>
      </c>
      <c r="E802" s="29">
        <v>466.33663366336634</v>
      </c>
    </row>
    <row r="803" spans="2:5" x14ac:dyDescent="0.2">
      <c r="B803" s="6">
        <v>750</v>
      </c>
      <c r="C803" s="6">
        <v>75</v>
      </c>
      <c r="D803" s="7">
        <v>0.7232899945532415</v>
      </c>
      <c r="E803" s="29">
        <v>117.60784313725489</v>
      </c>
    </row>
    <row r="804" spans="2:5" x14ac:dyDescent="0.2">
      <c r="B804" s="6">
        <v>750</v>
      </c>
      <c r="C804" s="6">
        <v>76</v>
      </c>
      <c r="D804" s="7">
        <v>0.71928623036076222</v>
      </c>
      <c r="E804" s="31">
        <v>84.377510040160644</v>
      </c>
    </row>
    <row r="805" spans="2:5" x14ac:dyDescent="0.2">
      <c r="B805" s="6">
        <v>750</v>
      </c>
      <c r="C805" s="6">
        <v>77</v>
      </c>
      <c r="D805" s="7">
        <v>0.71666352345467388</v>
      </c>
      <c r="E805" s="29">
        <v>1543.2786885245903</v>
      </c>
    </row>
    <row r="806" spans="2:5" x14ac:dyDescent="0.2">
      <c r="B806" s="6">
        <v>750</v>
      </c>
      <c r="C806" s="6" t="s">
        <v>656</v>
      </c>
      <c r="D806" s="7">
        <v>0.72668209353750335</v>
      </c>
      <c r="E806" s="29">
        <v>450.21582733812943</v>
      </c>
    </row>
    <row r="807" spans="2:5" x14ac:dyDescent="0.2">
      <c r="B807" s="6">
        <v>750</v>
      </c>
      <c r="C807" s="6" t="s">
        <v>657</v>
      </c>
      <c r="D807" s="7">
        <v>0.69856242447143369</v>
      </c>
      <c r="E807" s="29">
        <v>467.21238938053096</v>
      </c>
    </row>
    <row r="808" spans="2:5" x14ac:dyDescent="0.2">
      <c r="B808" s="6">
        <v>750</v>
      </c>
      <c r="C808" s="6">
        <v>80</v>
      </c>
      <c r="D808" s="7">
        <v>0.75543338101175361</v>
      </c>
      <c r="E808" s="29">
        <v>450.30303030303025</v>
      </c>
    </row>
    <row r="809" spans="2:5" x14ac:dyDescent="0.2">
      <c r="B809" s="6">
        <v>750</v>
      </c>
      <c r="C809" s="6">
        <v>81</v>
      </c>
      <c r="D809" s="7">
        <v>0.755577347836766</v>
      </c>
      <c r="E809" s="29">
        <v>683.95770392749239</v>
      </c>
    </row>
    <row r="810" spans="2:5" x14ac:dyDescent="0.2">
      <c r="B810" s="6">
        <v>750</v>
      </c>
      <c r="C810" s="6">
        <v>82</v>
      </c>
      <c r="D810" s="7">
        <v>0.72704984252800475</v>
      </c>
      <c r="E810" s="29">
        <v>267.29281767955803</v>
      </c>
    </row>
    <row r="811" spans="2:5" x14ac:dyDescent="0.2">
      <c r="B811" s="6">
        <v>750</v>
      </c>
      <c r="C811" s="6">
        <v>90</v>
      </c>
      <c r="D811" s="7">
        <v>0.72415748560348614</v>
      </c>
      <c r="E811" s="29">
        <v>220.16494845360825</v>
      </c>
    </row>
    <row r="812" spans="2:5" x14ac:dyDescent="0.2">
      <c r="B812" s="6">
        <v>750</v>
      </c>
      <c r="C812" s="6">
        <v>96</v>
      </c>
      <c r="D812" s="7">
        <v>0.72297200308657283</v>
      </c>
      <c r="E812" s="29">
        <v>262.86259541984731</v>
      </c>
    </row>
    <row r="813" spans="2:5" x14ac:dyDescent="0.2">
      <c r="B813" s="6">
        <v>750</v>
      </c>
      <c r="C813" s="6">
        <v>99</v>
      </c>
      <c r="D813" s="7">
        <v>0.78423589129939564</v>
      </c>
      <c r="E813" s="29">
        <v>159.67213114754099</v>
      </c>
    </row>
    <row r="814" spans="2:5" x14ac:dyDescent="0.2">
      <c r="B814" s="6">
        <v>750</v>
      </c>
      <c r="C814" s="6">
        <v>101</v>
      </c>
      <c r="D814" s="7">
        <v>0.74299094627244133</v>
      </c>
      <c r="E814" s="29">
        <v>53.342618384401113</v>
      </c>
    </row>
    <row r="815" spans="2:5" x14ac:dyDescent="0.2">
      <c r="B815" s="6">
        <v>750</v>
      </c>
      <c r="C815" s="6">
        <v>102</v>
      </c>
      <c r="D815" s="7">
        <v>0.73416582640971151</v>
      </c>
      <c r="E815" s="29">
        <v>502.96735905044505</v>
      </c>
    </row>
    <row r="816" spans="2:5" x14ac:dyDescent="0.2">
      <c r="B816" s="6">
        <v>750</v>
      </c>
      <c r="C816" s="6">
        <v>106</v>
      </c>
      <c r="D816" s="7">
        <v>0.72228472131908528</v>
      </c>
      <c r="E816" s="29">
        <v>107.90588235294118</v>
      </c>
    </row>
    <row r="817" spans="2:5" x14ac:dyDescent="0.2">
      <c r="B817" s="6">
        <v>750</v>
      </c>
      <c r="C817" s="6">
        <v>107</v>
      </c>
      <c r="D817" s="7">
        <v>0.77653672809016761</v>
      </c>
      <c r="E817" s="29">
        <v>133.85906040268458</v>
      </c>
    </row>
    <row r="818" spans="2:5" x14ac:dyDescent="0.2">
      <c r="B818" s="6">
        <v>750</v>
      </c>
      <c r="C818" s="6">
        <v>108</v>
      </c>
      <c r="D818" s="7">
        <v>0.72685492550220465</v>
      </c>
      <c r="E818" s="29">
        <v>162.4493927125506</v>
      </c>
    </row>
    <row r="819" spans="2:5" x14ac:dyDescent="0.2">
      <c r="B819" s="6">
        <v>750</v>
      </c>
      <c r="C819" s="6">
        <v>109</v>
      </c>
      <c r="D819" s="7">
        <v>0.74783909417387218</v>
      </c>
      <c r="E819" s="29">
        <v>759.52042628774427</v>
      </c>
    </row>
    <row r="820" spans="2:5" x14ac:dyDescent="0.2">
      <c r="B820" s="6">
        <v>750</v>
      </c>
      <c r="C820" s="6">
        <v>111</v>
      </c>
      <c r="D820" s="7">
        <v>0.78280094164685954</v>
      </c>
      <c r="E820" s="31">
        <v>26.675824175824179</v>
      </c>
    </row>
    <row r="821" spans="2:5" x14ac:dyDescent="0.2">
      <c r="B821" s="6">
        <v>750</v>
      </c>
      <c r="C821" s="6" t="s">
        <v>658</v>
      </c>
      <c r="D821" s="7">
        <v>0.79803868400439337</v>
      </c>
      <c r="E821" s="29">
        <v>1386.9615384615386</v>
      </c>
    </row>
    <row r="822" spans="2:5" x14ac:dyDescent="0.2">
      <c r="B822" s="6">
        <v>750</v>
      </c>
      <c r="C822" s="6" t="s">
        <v>659</v>
      </c>
      <c r="D822" s="7">
        <v>0.65306196915391357</v>
      </c>
      <c r="E822" s="29">
        <v>2695.6969696969695</v>
      </c>
    </row>
    <row r="823" spans="2:5" x14ac:dyDescent="0.2">
      <c r="B823" s="6">
        <v>750</v>
      </c>
      <c r="C823" s="6">
        <v>115</v>
      </c>
      <c r="D823" s="7">
        <v>0.80104081297492846</v>
      </c>
      <c r="E823" s="29">
        <v>805.84126984126988</v>
      </c>
    </row>
    <row r="824" spans="2:5" x14ac:dyDescent="0.2">
      <c r="B824" s="6">
        <v>750</v>
      </c>
      <c r="C824" s="6">
        <v>123</v>
      </c>
      <c r="D824" s="7">
        <v>0.60143172279867385</v>
      </c>
      <c r="E824" s="29">
        <v>260.45871559633031</v>
      </c>
    </row>
    <row r="825" spans="2:5" x14ac:dyDescent="0.2">
      <c r="B825" s="6">
        <v>750</v>
      </c>
      <c r="C825" s="6">
        <v>124</v>
      </c>
      <c r="D825" s="7">
        <v>0.7958582915329806</v>
      </c>
      <c r="E825" s="29">
        <v>422.3943661971831</v>
      </c>
    </row>
    <row r="826" spans="2:5" x14ac:dyDescent="0.2">
      <c r="B826" s="6">
        <v>750</v>
      </c>
      <c r="C826" s="6">
        <v>128</v>
      </c>
      <c r="D826" s="7">
        <v>0.76660365401841646</v>
      </c>
      <c r="E826" s="29">
        <v>225.02938706968931</v>
      </c>
    </row>
    <row r="827" spans="2:5" x14ac:dyDescent="0.2">
      <c r="B827" s="6">
        <v>750</v>
      </c>
      <c r="C827" s="6" t="s">
        <v>660</v>
      </c>
      <c r="D827" s="7">
        <v>0.87283737311705256</v>
      </c>
      <c r="E827" s="31">
        <v>97.524115755626994</v>
      </c>
    </row>
    <row r="828" spans="2:5" x14ac:dyDescent="0.2">
      <c r="B828" s="6">
        <v>750</v>
      </c>
      <c r="C828" s="6" t="s">
        <v>661</v>
      </c>
      <c r="D828" s="7">
        <v>0.73871187990047549</v>
      </c>
      <c r="E828" s="29">
        <v>618.06646525679764</v>
      </c>
    </row>
    <row r="829" spans="2:5" x14ac:dyDescent="0.2">
      <c r="B829" s="6">
        <v>750</v>
      </c>
      <c r="C829" s="6">
        <v>135</v>
      </c>
      <c r="D829" s="7">
        <v>0.8365250200837071</v>
      </c>
      <c r="E829" s="29">
        <v>300.09389671361504</v>
      </c>
    </row>
    <row r="830" spans="2:5" x14ac:dyDescent="0.2">
      <c r="B830" s="6">
        <v>750</v>
      </c>
      <c r="C830" s="6">
        <v>137</v>
      </c>
      <c r="D830" s="7">
        <v>0.89618785959745695</v>
      </c>
      <c r="E830" s="29">
        <v>162.96536796536796</v>
      </c>
    </row>
    <row r="831" spans="2:5" x14ac:dyDescent="0.2">
      <c r="B831" s="6">
        <v>750</v>
      </c>
      <c r="C831" s="6">
        <v>138</v>
      </c>
      <c r="D831" s="7">
        <v>0.81588148176996378</v>
      </c>
      <c r="E831" s="29">
        <v>394.27710843373495</v>
      </c>
    </row>
    <row r="832" spans="2:5" x14ac:dyDescent="0.2">
      <c r="B832" s="6">
        <v>750</v>
      </c>
      <c r="C832" s="6">
        <v>139</v>
      </c>
      <c r="D832" s="7">
        <v>0.79209650865340009</v>
      </c>
      <c r="E832" s="29">
        <v>200.56737588652484</v>
      </c>
    </row>
    <row r="833" spans="1:6" x14ac:dyDescent="0.2">
      <c r="B833" s="6">
        <v>750</v>
      </c>
      <c r="C833" s="6" t="s">
        <v>662</v>
      </c>
      <c r="D833" s="7">
        <v>1.0469623224544833</v>
      </c>
      <c r="E833" s="29">
        <v>283.20710059171597</v>
      </c>
    </row>
    <row r="834" spans="1:6" x14ac:dyDescent="0.2">
      <c r="A834" s="6" t="s">
        <v>805</v>
      </c>
      <c r="B834" s="6">
        <v>717</v>
      </c>
      <c r="C834" s="6" t="s">
        <v>663</v>
      </c>
      <c r="D834" s="7">
        <v>0.67463271726526197</v>
      </c>
      <c r="E834" s="26" t="s">
        <v>1386</v>
      </c>
      <c r="F834" s="13" t="s">
        <v>842</v>
      </c>
    </row>
    <row r="835" spans="1:6" x14ac:dyDescent="0.2">
      <c r="B835" s="6">
        <v>717</v>
      </c>
      <c r="C835" s="6" t="s">
        <v>664</v>
      </c>
      <c r="D835" s="7">
        <v>0.79346882580403655</v>
      </c>
      <c r="E835" s="26" t="s">
        <v>1386</v>
      </c>
    </row>
    <row r="836" spans="1:6" x14ac:dyDescent="0.2">
      <c r="B836" s="6">
        <v>717</v>
      </c>
      <c r="C836" s="6" t="s">
        <v>665</v>
      </c>
      <c r="D836" s="7">
        <v>0.6349421178516188</v>
      </c>
      <c r="E836" s="26" t="s">
        <v>1386</v>
      </c>
    </row>
    <row r="837" spans="1:6" x14ac:dyDescent="0.2">
      <c r="B837" s="6">
        <v>717</v>
      </c>
      <c r="C837" s="6" t="s">
        <v>666</v>
      </c>
      <c r="D837" s="7">
        <v>0.68015863890539807</v>
      </c>
      <c r="E837" s="26" t="s">
        <v>1386</v>
      </c>
    </row>
    <row r="838" spans="1:6" x14ac:dyDescent="0.2">
      <c r="B838" s="6">
        <v>717</v>
      </c>
      <c r="C838" s="6" t="s">
        <v>667</v>
      </c>
      <c r="D838" s="7">
        <v>0.56873084674636265</v>
      </c>
      <c r="E838" s="26" t="s">
        <v>1386</v>
      </c>
    </row>
    <row r="839" spans="1:6" x14ac:dyDescent="0.2">
      <c r="B839" s="6">
        <v>717</v>
      </c>
      <c r="C839" s="6" t="s">
        <v>668</v>
      </c>
      <c r="D839" s="7">
        <v>0.536127461772684</v>
      </c>
      <c r="E839" s="26" t="s">
        <v>1386</v>
      </c>
    </row>
    <row r="840" spans="1:6" x14ac:dyDescent="0.2">
      <c r="B840" s="6">
        <v>717</v>
      </c>
      <c r="C840" s="6" t="s">
        <v>669</v>
      </c>
      <c r="D840" s="7">
        <v>0.52930310299517647</v>
      </c>
      <c r="E840" s="26" t="s">
        <v>1386</v>
      </c>
    </row>
    <row r="841" spans="1:6" x14ac:dyDescent="0.2">
      <c r="B841" s="6">
        <v>717</v>
      </c>
      <c r="C841" s="6" t="s">
        <v>670</v>
      </c>
      <c r="D841" s="7">
        <v>0.46114146349103607</v>
      </c>
      <c r="E841" s="26" t="s">
        <v>1386</v>
      </c>
    </row>
    <row r="842" spans="1:6" x14ac:dyDescent="0.2">
      <c r="B842" s="6">
        <v>717</v>
      </c>
      <c r="C842" s="6" t="s">
        <v>671</v>
      </c>
      <c r="D842" s="7">
        <v>0.58590864559440736</v>
      </c>
      <c r="E842" s="26" t="s">
        <v>1386</v>
      </c>
    </row>
    <row r="843" spans="1:6" x14ac:dyDescent="0.2">
      <c r="B843" s="6">
        <v>717</v>
      </c>
      <c r="C843" s="6" t="s">
        <v>672</v>
      </c>
      <c r="D843" s="7">
        <v>0.80763187154213634</v>
      </c>
      <c r="E843" s="26" t="s">
        <v>1386</v>
      </c>
    </row>
    <row r="844" spans="1:6" x14ac:dyDescent="0.2">
      <c r="B844" s="6">
        <v>717</v>
      </c>
      <c r="C844" s="6" t="s">
        <v>673</v>
      </c>
      <c r="D844" s="7">
        <v>0.99987739029130684</v>
      </c>
      <c r="E844" s="26" t="s">
        <v>1386</v>
      </c>
    </row>
    <row r="845" spans="1:6" x14ac:dyDescent="0.2">
      <c r="A845" s="6" t="s">
        <v>806</v>
      </c>
      <c r="B845" s="6">
        <v>700</v>
      </c>
      <c r="C845" s="6">
        <v>2.35</v>
      </c>
      <c r="D845" s="7">
        <v>0.78874582188233189</v>
      </c>
      <c r="E845" s="26" t="s">
        <v>1386</v>
      </c>
      <c r="F845" s="8" t="s">
        <v>674</v>
      </c>
    </row>
    <row r="846" spans="1:6" x14ac:dyDescent="0.2">
      <c r="B846" s="6">
        <v>700</v>
      </c>
      <c r="C846" s="6">
        <v>2.42</v>
      </c>
      <c r="D846" s="7">
        <v>0.70701944955348173</v>
      </c>
      <c r="E846" s="26" t="s">
        <v>1386</v>
      </c>
    </row>
    <row r="847" spans="1:6" x14ac:dyDescent="0.2">
      <c r="B847" s="6">
        <v>700</v>
      </c>
      <c r="C847" s="6">
        <v>4.0999999999999996</v>
      </c>
      <c r="D847" s="7">
        <v>0.78900953757749137</v>
      </c>
      <c r="E847" s="26" t="s">
        <v>1386</v>
      </c>
    </row>
    <row r="848" spans="1:6" x14ac:dyDescent="0.2">
      <c r="B848" s="6">
        <v>700</v>
      </c>
      <c r="C848" s="6">
        <v>4.5</v>
      </c>
      <c r="D848" s="7">
        <v>0.78052835239940987</v>
      </c>
      <c r="E848" s="26" t="s">
        <v>1386</v>
      </c>
    </row>
    <row r="849" spans="2:5" x14ac:dyDescent="0.2">
      <c r="B849" s="6">
        <v>700</v>
      </c>
      <c r="C849" s="6">
        <v>4.83</v>
      </c>
      <c r="D849" s="7">
        <v>0.75265639921213989</v>
      </c>
      <c r="E849" s="26" t="s">
        <v>1386</v>
      </c>
    </row>
    <row r="850" spans="2:5" x14ac:dyDescent="0.2">
      <c r="B850" s="6">
        <v>700</v>
      </c>
      <c r="C850" s="6">
        <v>4.9000000000000004</v>
      </c>
      <c r="D850" s="7">
        <v>0.75105305211550821</v>
      </c>
      <c r="E850" s="26" t="s">
        <v>1386</v>
      </c>
    </row>
    <row r="851" spans="2:5" x14ac:dyDescent="0.2">
      <c r="B851" s="6">
        <v>700</v>
      </c>
      <c r="C851" s="6">
        <v>5</v>
      </c>
      <c r="D851" s="7">
        <v>0.71361639550659539</v>
      </c>
      <c r="E851" s="26" t="s">
        <v>1386</v>
      </c>
    </row>
    <row r="852" spans="2:5" x14ac:dyDescent="0.2">
      <c r="B852" s="6">
        <v>700</v>
      </c>
      <c r="C852" s="6">
        <v>5.0999999999999996</v>
      </c>
      <c r="D852" s="7">
        <v>0.69721813652511333</v>
      </c>
      <c r="E852" s="26" t="s">
        <v>1386</v>
      </c>
    </row>
    <row r="853" spans="2:5" x14ac:dyDescent="0.2">
      <c r="B853" s="6">
        <v>700</v>
      </c>
      <c r="C853" s="6">
        <v>5.3</v>
      </c>
      <c r="D853" s="7">
        <v>0.70751393882915947</v>
      </c>
      <c r="E853" s="26" t="s">
        <v>1386</v>
      </c>
    </row>
    <row r="854" spans="2:5" x14ac:dyDescent="0.2">
      <c r="B854" s="6">
        <v>700</v>
      </c>
      <c r="C854" s="6">
        <v>5.48</v>
      </c>
      <c r="D854" s="7">
        <v>0.71822283687449329</v>
      </c>
      <c r="E854" s="26" t="s">
        <v>1386</v>
      </c>
    </row>
    <row r="855" spans="2:5" x14ac:dyDescent="0.2">
      <c r="B855" s="6">
        <v>700</v>
      </c>
      <c r="C855" s="6">
        <v>5.6</v>
      </c>
      <c r="D855" s="7">
        <v>0.7176279643970197</v>
      </c>
      <c r="E855" s="26" t="s">
        <v>1386</v>
      </c>
    </row>
    <row r="856" spans="2:5" x14ac:dyDescent="0.2">
      <c r="B856" s="6">
        <v>700</v>
      </c>
      <c r="C856" s="6">
        <v>13.95</v>
      </c>
      <c r="D856" s="7">
        <v>0.70710503756886967</v>
      </c>
      <c r="E856" s="26" t="s">
        <v>1386</v>
      </c>
    </row>
    <row r="857" spans="2:5" x14ac:dyDescent="0.2">
      <c r="B857" s="6">
        <v>700</v>
      </c>
      <c r="C857" s="6">
        <v>14.73</v>
      </c>
      <c r="D857" s="7">
        <v>0.795644415144523</v>
      </c>
      <c r="E857" s="26" t="s">
        <v>1386</v>
      </c>
    </row>
    <row r="858" spans="2:5" x14ac:dyDescent="0.2">
      <c r="B858" s="6">
        <v>700</v>
      </c>
      <c r="C858" s="6">
        <v>15.5</v>
      </c>
      <c r="D858" s="7">
        <v>0.70132375786974832</v>
      </c>
      <c r="E858" s="26" t="s">
        <v>1386</v>
      </c>
    </row>
    <row r="859" spans="2:5" x14ac:dyDescent="0.2">
      <c r="B859" s="6">
        <v>700</v>
      </c>
      <c r="C859" s="6">
        <v>16.5</v>
      </c>
      <c r="D859" s="7">
        <v>0.71732800442124545</v>
      </c>
      <c r="E859" s="26" t="s">
        <v>1386</v>
      </c>
    </row>
    <row r="860" spans="2:5" x14ac:dyDescent="0.2">
      <c r="B860" s="6">
        <v>700</v>
      </c>
      <c r="C860" s="6">
        <v>17.28</v>
      </c>
      <c r="D860" s="7">
        <v>0.70252867746391412</v>
      </c>
      <c r="E860" s="26" t="s">
        <v>1386</v>
      </c>
    </row>
    <row r="861" spans="2:5" x14ac:dyDescent="0.2">
      <c r="B861" s="6">
        <v>700</v>
      </c>
      <c r="C861" s="6">
        <v>17.78</v>
      </c>
      <c r="D861" s="7">
        <v>0.68717543722420704</v>
      </c>
      <c r="E861" s="26" t="s">
        <v>1386</v>
      </c>
    </row>
    <row r="862" spans="2:5" x14ac:dyDescent="0.2">
      <c r="B862" s="6">
        <v>700</v>
      </c>
      <c r="C862" s="6">
        <v>21.13</v>
      </c>
      <c r="D862" s="7">
        <v>0.73890486796110233</v>
      </c>
      <c r="E862" s="26" t="s">
        <v>1386</v>
      </c>
    </row>
    <row r="863" spans="2:5" x14ac:dyDescent="0.2">
      <c r="B863" s="6">
        <v>700</v>
      </c>
      <c r="C863" s="6">
        <v>21.58</v>
      </c>
      <c r="D863" s="7">
        <v>0.71770423648376402</v>
      </c>
      <c r="E863" s="26" t="s">
        <v>1386</v>
      </c>
    </row>
    <row r="864" spans="2:5" x14ac:dyDescent="0.2">
      <c r="B864" s="6">
        <v>700</v>
      </c>
      <c r="C864" s="6">
        <v>21.68</v>
      </c>
      <c r="D864" s="7">
        <v>0.73234773858428981</v>
      </c>
      <c r="E864" s="26" t="s">
        <v>1386</v>
      </c>
    </row>
    <row r="865" spans="2:6" x14ac:dyDescent="0.2">
      <c r="B865" s="6">
        <v>700</v>
      </c>
      <c r="C865" s="6">
        <v>33.21</v>
      </c>
      <c r="D865" s="7">
        <v>0.73362135486459212</v>
      </c>
      <c r="E865" s="26" t="s">
        <v>1386</v>
      </c>
    </row>
    <row r="866" spans="2:6" x14ac:dyDescent="0.2">
      <c r="B866" s="6">
        <v>700</v>
      </c>
      <c r="C866" s="6">
        <v>33.32</v>
      </c>
      <c r="D866" s="7">
        <v>0.76114693647620713</v>
      </c>
      <c r="E866" s="26" t="s">
        <v>1386</v>
      </c>
    </row>
    <row r="867" spans="2:6" x14ac:dyDescent="0.2">
      <c r="B867" s="6">
        <v>700</v>
      </c>
      <c r="C867" s="6">
        <v>33.61</v>
      </c>
      <c r="D867" s="7">
        <v>0.73256325044128201</v>
      </c>
      <c r="E867" s="26" t="s">
        <v>1386</v>
      </c>
    </row>
    <row r="868" spans="2:6" x14ac:dyDescent="0.2">
      <c r="B868" s="6">
        <v>700</v>
      </c>
      <c r="C868" s="6">
        <v>33.909999999999997</v>
      </c>
      <c r="D868" s="7">
        <v>0.71672966492888168</v>
      </c>
      <c r="E868" s="26" t="s">
        <v>1386</v>
      </c>
    </row>
    <row r="869" spans="2:6" x14ac:dyDescent="0.2">
      <c r="B869" s="6">
        <v>700</v>
      </c>
      <c r="C869" s="6">
        <v>4.8</v>
      </c>
      <c r="D869" s="7">
        <v>0.7407473117089135</v>
      </c>
      <c r="E869" s="26" t="s">
        <v>1386</v>
      </c>
      <c r="F869" s="2"/>
    </row>
    <row r="870" spans="2:6" x14ac:dyDescent="0.2">
      <c r="B870" s="6">
        <v>700</v>
      </c>
      <c r="C870" s="6">
        <v>9.18</v>
      </c>
      <c r="D870" s="7">
        <v>0.72051209449073683</v>
      </c>
      <c r="E870" s="26" t="s">
        <v>1386</v>
      </c>
      <c r="F870" s="2"/>
    </row>
    <row r="871" spans="2:6" x14ac:dyDescent="0.2">
      <c r="B871" s="6">
        <v>700</v>
      </c>
      <c r="C871" s="6">
        <v>13.5</v>
      </c>
      <c r="D871" s="7">
        <v>0.92833929968673945</v>
      </c>
      <c r="E871" s="26" t="s">
        <v>1386</v>
      </c>
      <c r="F871" s="2"/>
    </row>
    <row r="872" spans="2:6" x14ac:dyDescent="0.2">
      <c r="B872" s="6">
        <v>700</v>
      </c>
      <c r="C872" s="6">
        <v>13.6</v>
      </c>
      <c r="D872" s="7">
        <v>0.71227362206004108</v>
      </c>
      <c r="E872" s="26" t="s">
        <v>1386</v>
      </c>
      <c r="F872" s="2"/>
    </row>
    <row r="873" spans="2:6" x14ac:dyDescent="0.2">
      <c r="B873" s="6">
        <v>700</v>
      </c>
      <c r="C873" s="6">
        <v>26.18</v>
      </c>
      <c r="D873" s="7">
        <v>0.69281175623128999</v>
      </c>
      <c r="E873" s="26" t="s">
        <v>1386</v>
      </c>
      <c r="F873" s="2"/>
    </row>
    <row r="874" spans="2:6" x14ac:dyDescent="0.2">
      <c r="B874" s="6">
        <v>700</v>
      </c>
      <c r="C874" s="6">
        <v>27.08</v>
      </c>
      <c r="D874" s="7">
        <v>0.7145579983409045</v>
      </c>
      <c r="E874" s="26" t="s">
        <v>1386</v>
      </c>
      <c r="F874" s="2"/>
    </row>
    <row r="875" spans="2:6" x14ac:dyDescent="0.2">
      <c r="B875" s="6">
        <v>700</v>
      </c>
      <c r="C875" s="6">
        <v>27.13</v>
      </c>
      <c r="D875" s="7">
        <v>0.72859368028676286</v>
      </c>
      <c r="E875" s="26" t="s">
        <v>1386</v>
      </c>
      <c r="F875" s="2"/>
    </row>
    <row r="876" spans="2:6" x14ac:dyDescent="0.2">
      <c r="B876" s="6">
        <v>700</v>
      </c>
      <c r="C876" s="6">
        <v>32.18</v>
      </c>
      <c r="D876" s="7">
        <v>0.78413895557303714</v>
      </c>
      <c r="E876" s="26" t="s">
        <v>1386</v>
      </c>
      <c r="F876" s="2"/>
    </row>
    <row r="877" spans="2:6" x14ac:dyDescent="0.2">
      <c r="B877" s="6">
        <v>700</v>
      </c>
      <c r="C877" s="6">
        <v>34.5</v>
      </c>
      <c r="D877" s="7">
        <v>0.87384285174750742</v>
      </c>
      <c r="E877" s="26" t="s">
        <v>1386</v>
      </c>
      <c r="F877" s="2"/>
    </row>
    <row r="878" spans="2:6" x14ac:dyDescent="0.2">
      <c r="B878" s="6">
        <v>700</v>
      </c>
      <c r="C878" s="6">
        <v>142</v>
      </c>
      <c r="D878" s="7">
        <v>0.70203525840752223</v>
      </c>
      <c r="E878" s="29">
        <v>1767.1957671957671</v>
      </c>
      <c r="F878" s="2" t="s">
        <v>675</v>
      </c>
    </row>
    <row r="879" spans="2:6" x14ac:dyDescent="0.2">
      <c r="B879" s="6">
        <v>700</v>
      </c>
      <c r="C879" s="6">
        <v>152.80000000000001</v>
      </c>
      <c r="D879" s="7">
        <v>0.76006863680721992</v>
      </c>
      <c r="E879" s="29">
        <v>106.97674418604652</v>
      </c>
      <c r="F879" s="2"/>
    </row>
    <row r="880" spans="2:6" x14ac:dyDescent="0.2">
      <c r="B880" s="6">
        <v>700</v>
      </c>
      <c r="C880" s="6">
        <v>168.7</v>
      </c>
      <c r="D880" s="7">
        <v>0.80503748844551593</v>
      </c>
      <c r="E880" s="31">
        <v>39.735099337748345</v>
      </c>
      <c r="F880" s="2"/>
    </row>
    <row r="881" spans="1:6" x14ac:dyDescent="0.2">
      <c r="A881" s="6" t="s">
        <v>807</v>
      </c>
      <c r="B881" s="6">
        <v>695</v>
      </c>
      <c r="C881" s="6" t="s">
        <v>677</v>
      </c>
      <c r="D881" s="7">
        <v>0.57949613045754345</v>
      </c>
      <c r="E881" s="26" t="s">
        <v>1386</v>
      </c>
      <c r="F881" s="2" t="s">
        <v>676</v>
      </c>
    </row>
    <row r="882" spans="1:6" x14ac:dyDescent="0.2">
      <c r="B882" s="6">
        <v>695</v>
      </c>
      <c r="C882" s="6" t="s">
        <v>678</v>
      </c>
      <c r="D882" s="7">
        <v>0.55492578011305316</v>
      </c>
      <c r="E882" s="26" t="s">
        <v>1386</v>
      </c>
    </row>
    <row r="883" spans="1:6" x14ac:dyDescent="0.2">
      <c r="A883" s="6" t="s">
        <v>808</v>
      </c>
      <c r="B883" s="6">
        <v>600</v>
      </c>
      <c r="C883" s="6">
        <v>1</v>
      </c>
      <c r="D883" s="7">
        <v>0.61953701114104565</v>
      </c>
      <c r="E883" s="29">
        <v>297.61904761904765</v>
      </c>
      <c r="F883" s="2" t="s">
        <v>679</v>
      </c>
    </row>
    <row r="884" spans="1:6" x14ac:dyDescent="0.2">
      <c r="B884" s="6">
        <v>600</v>
      </c>
      <c r="C884" s="6">
        <v>2</v>
      </c>
      <c r="D884" s="7">
        <v>0.59366169186828044</v>
      </c>
      <c r="E884" s="7" t="s">
        <v>1440</v>
      </c>
      <c r="F884" s="2"/>
    </row>
    <row r="885" spans="1:6" x14ac:dyDescent="0.2">
      <c r="B885" s="6">
        <v>600</v>
      </c>
      <c r="C885" s="6">
        <v>3</v>
      </c>
      <c r="D885" s="7">
        <v>0.75680923770900888</v>
      </c>
      <c r="E885" s="29">
        <v>315.31531531531533</v>
      </c>
      <c r="F885" s="2"/>
    </row>
    <row r="886" spans="1:6" x14ac:dyDescent="0.2">
      <c r="B886" s="6">
        <v>600</v>
      </c>
      <c r="C886" s="6">
        <v>4</v>
      </c>
      <c r="D886" s="7">
        <v>0.53492302562873795</v>
      </c>
      <c r="E886" s="29">
        <v>277.17391304347825</v>
      </c>
      <c r="F886" s="2"/>
    </row>
    <row r="887" spans="1:6" x14ac:dyDescent="0.2">
      <c r="B887" s="6">
        <v>600</v>
      </c>
      <c r="C887" s="6">
        <v>5</v>
      </c>
      <c r="D887" s="7">
        <v>0.56141848298094299</v>
      </c>
      <c r="E887" s="29">
        <v>250.88339222614843</v>
      </c>
      <c r="F887" s="2"/>
    </row>
    <row r="888" spans="1:6" x14ac:dyDescent="0.2">
      <c r="B888" s="6">
        <v>600</v>
      </c>
      <c r="C888" s="6">
        <v>6</v>
      </c>
      <c r="D888" s="7">
        <v>0.65907079878826968</v>
      </c>
      <c r="E888" s="29">
        <v>176.47058823529412</v>
      </c>
      <c r="F888" s="2"/>
    </row>
    <row r="889" spans="1:6" x14ac:dyDescent="0.2">
      <c r="B889" s="6">
        <v>600</v>
      </c>
      <c r="C889" s="6">
        <v>7</v>
      </c>
      <c r="D889" s="7">
        <v>0.62076077004319408</v>
      </c>
      <c r="E889" s="29">
        <v>933.96226415094338</v>
      </c>
      <c r="F889" s="2"/>
    </row>
    <row r="890" spans="1:6" x14ac:dyDescent="0.2">
      <c r="B890" s="6">
        <v>600</v>
      </c>
      <c r="C890" s="6">
        <v>8</v>
      </c>
      <c r="D890" s="7">
        <v>0.61668965126716657</v>
      </c>
      <c r="E890" s="29">
        <v>810.34482758620697</v>
      </c>
      <c r="F890" s="2"/>
    </row>
    <row r="891" spans="1:6" x14ac:dyDescent="0.2">
      <c r="B891" s="6">
        <v>600</v>
      </c>
      <c r="C891" s="6">
        <v>9</v>
      </c>
      <c r="D891" s="7">
        <v>0.62348417412619872</v>
      </c>
      <c r="E891" s="29">
        <v>618.70503597122308</v>
      </c>
      <c r="F891" s="2"/>
    </row>
    <row r="892" spans="1:6" x14ac:dyDescent="0.2">
      <c r="B892" s="6">
        <v>600</v>
      </c>
      <c r="C892" s="6">
        <v>10</v>
      </c>
      <c r="D892" s="7">
        <v>0.67793291249580234</v>
      </c>
      <c r="E892" s="29">
        <v>201.72910662824208</v>
      </c>
      <c r="F892" s="2"/>
    </row>
    <row r="893" spans="1:6" x14ac:dyDescent="0.2">
      <c r="B893" s="6">
        <v>600</v>
      </c>
      <c r="C893" s="6" t="s">
        <v>681</v>
      </c>
      <c r="D893" s="7">
        <v>0.64124487004103969</v>
      </c>
      <c r="E893" s="26" t="s">
        <v>1386</v>
      </c>
      <c r="F893" s="2" t="s">
        <v>680</v>
      </c>
    </row>
    <row r="894" spans="1:6" x14ac:dyDescent="0.2">
      <c r="B894" s="6">
        <v>600</v>
      </c>
      <c r="C894" s="6" t="s">
        <v>682</v>
      </c>
      <c r="D894" s="7">
        <v>0.59673724533811823</v>
      </c>
      <c r="E894" s="26" t="s">
        <v>1386</v>
      </c>
      <c r="F894" s="2"/>
    </row>
    <row r="895" spans="1:6" x14ac:dyDescent="0.2">
      <c r="B895" s="6">
        <v>600</v>
      </c>
      <c r="C895" s="6" t="s">
        <v>683</v>
      </c>
      <c r="D895" s="7">
        <v>0.64321911769735707</v>
      </c>
      <c r="E895" s="26" t="s">
        <v>1386</v>
      </c>
      <c r="F895" s="2"/>
    </row>
    <row r="896" spans="1:6" x14ac:dyDescent="0.2">
      <c r="B896" s="6">
        <v>600</v>
      </c>
      <c r="C896" s="6" t="s">
        <v>684</v>
      </c>
      <c r="D896" s="7">
        <v>0.69978204122022791</v>
      </c>
      <c r="E896" s="26" t="s">
        <v>1386</v>
      </c>
      <c r="F896" s="2"/>
    </row>
    <row r="897" spans="2:6" x14ac:dyDescent="0.2">
      <c r="B897" s="6">
        <v>600</v>
      </c>
      <c r="C897" s="6" t="s">
        <v>685</v>
      </c>
      <c r="D897" s="7">
        <v>0.72540759443718783</v>
      </c>
      <c r="E897" s="26" t="s">
        <v>1386</v>
      </c>
      <c r="F897" s="2"/>
    </row>
    <row r="898" spans="2:6" x14ac:dyDescent="0.2">
      <c r="B898" s="6">
        <v>600</v>
      </c>
      <c r="C898" s="6" t="s">
        <v>686</v>
      </c>
      <c r="D898" s="7">
        <v>0.68541355102689394</v>
      </c>
      <c r="E898" s="26" t="s">
        <v>1386</v>
      </c>
      <c r="F898" s="2"/>
    </row>
    <row r="899" spans="2:6" x14ac:dyDescent="0.2">
      <c r="B899" s="6">
        <v>600</v>
      </c>
      <c r="C899" s="6" t="s">
        <v>687</v>
      </c>
      <c r="D899" s="7">
        <v>0.43875477481599329</v>
      </c>
      <c r="E899" s="26" t="s">
        <v>1386</v>
      </c>
      <c r="F899" s="2"/>
    </row>
    <row r="900" spans="2:6" x14ac:dyDescent="0.2">
      <c r="B900" s="6">
        <v>600</v>
      </c>
      <c r="C900" s="6" t="s">
        <v>688</v>
      </c>
      <c r="D900" s="7">
        <v>0.6060988886207942</v>
      </c>
      <c r="E900" s="26" t="s">
        <v>1386</v>
      </c>
      <c r="F900" s="2"/>
    </row>
    <row r="901" spans="2:6" x14ac:dyDescent="0.2">
      <c r="B901" s="6">
        <v>600</v>
      </c>
      <c r="C901" s="6" t="s">
        <v>689</v>
      </c>
      <c r="D901" s="7">
        <v>0.3676305281864814</v>
      </c>
      <c r="E901" s="26" t="s">
        <v>1386</v>
      </c>
      <c r="F901" s="2"/>
    </row>
    <row r="902" spans="2:6" x14ac:dyDescent="0.2">
      <c r="B902" s="6">
        <v>600</v>
      </c>
      <c r="C902" s="6" t="s">
        <v>690</v>
      </c>
      <c r="D902" s="7">
        <v>0.61525684785564416</v>
      </c>
      <c r="E902" s="29">
        <v>1774.891774891775</v>
      </c>
      <c r="F902" s="2"/>
    </row>
    <row r="903" spans="2:6" x14ac:dyDescent="0.2">
      <c r="B903" s="6">
        <v>600</v>
      </c>
      <c r="C903" s="6" t="s">
        <v>691</v>
      </c>
      <c r="D903" s="7">
        <v>0.75642590970956636</v>
      </c>
      <c r="E903" s="29">
        <v>2168.674698795181</v>
      </c>
      <c r="F903" s="2"/>
    </row>
    <row r="904" spans="2:6" x14ac:dyDescent="0.2">
      <c r="B904" s="6">
        <v>600</v>
      </c>
      <c r="C904" s="6" t="s">
        <v>692</v>
      </c>
      <c r="D904" s="7">
        <v>0.49819624920768463</v>
      </c>
      <c r="E904" s="29">
        <v>2500</v>
      </c>
      <c r="F904" s="2"/>
    </row>
    <row r="905" spans="2:6" x14ac:dyDescent="0.2">
      <c r="B905" s="6">
        <v>600</v>
      </c>
      <c r="C905" s="6" t="s">
        <v>693</v>
      </c>
      <c r="D905" s="7">
        <v>0.73578036754299736</v>
      </c>
      <c r="E905" s="29">
        <v>2575.7575757575755</v>
      </c>
      <c r="F905" s="2"/>
    </row>
    <row r="906" spans="2:6" x14ac:dyDescent="0.2">
      <c r="B906" s="6">
        <v>600</v>
      </c>
      <c r="C906" s="6" t="s">
        <v>694</v>
      </c>
      <c r="D906" s="7">
        <v>0.76073212515891553</v>
      </c>
      <c r="E906" s="26" t="s">
        <v>1386</v>
      </c>
      <c r="F906" s="2"/>
    </row>
    <row r="907" spans="2:6" x14ac:dyDescent="0.2">
      <c r="B907" s="6">
        <v>600</v>
      </c>
      <c r="C907" s="6" t="s">
        <v>695</v>
      </c>
      <c r="D907" s="7">
        <v>0.38485265335832808</v>
      </c>
      <c r="E907" s="26" t="s">
        <v>1386</v>
      </c>
      <c r="F907" s="2"/>
    </row>
    <row r="908" spans="2:6" x14ac:dyDescent="0.2">
      <c r="B908" s="6">
        <v>600</v>
      </c>
      <c r="C908" s="6" t="s">
        <v>696</v>
      </c>
      <c r="D908" s="7">
        <v>0.44203876241889983</v>
      </c>
      <c r="E908" s="26" t="s">
        <v>1386</v>
      </c>
      <c r="F908" s="2"/>
    </row>
    <row r="909" spans="2:6" x14ac:dyDescent="0.2">
      <c r="B909" s="6">
        <v>600</v>
      </c>
      <c r="C909" s="6" t="s">
        <v>697</v>
      </c>
      <c r="D909" s="7">
        <v>0.48855452999724813</v>
      </c>
      <c r="E909" s="26" t="s">
        <v>1386</v>
      </c>
      <c r="F909" s="2"/>
    </row>
    <row r="910" spans="2:6" x14ac:dyDescent="0.2">
      <c r="B910" s="6">
        <v>600</v>
      </c>
      <c r="C910" s="6" t="s">
        <v>698</v>
      </c>
      <c r="D910" s="7">
        <v>0.40828359696788452</v>
      </c>
      <c r="E910" s="26" t="s">
        <v>1386</v>
      </c>
      <c r="F910" s="2"/>
    </row>
    <row r="911" spans="2:6" x14ac:dyDescent="0.2">
      <c r="B911" s="6">
        <v>600</v>
      </c>
      <c r="C911" s="6" t="s">
        <v>699</v>
      </c>
      <c r="D911" s="7">
        <v>0.4562360265085762</v>
      </c>
      <c r="E911" s="26" t="s">
        <v>1386</v>
      </c>
      <c r="F911" s="2"/>
    </row>
    <row r="912" spans="2:6" x14ac:dyDescent="0.2">
      <c r="B912" s="6">
        <v>600</v>
      </c>
      <c r="C912" s="6" t="s">
        <v>700</v>
      </c>
      <c r="D912" s="7">
        <v>0.42784604096762385</v>
      </c>
      <c r="E912" s="26" t="s">
        <v>1386</v>
      </c>
      <c r="F912" s="2"/>
    </row>
    <row r="913" spans="2:6" x14ac:dyDescent="0.2">
      <c r="B913" s="6">
        <v>585</v>
      </c>
      <c r="C913" s="6" t="s">
        <v>702</v>
      </c>
      <c r="D913" s="7">
        <v>0.64052906521741848</v>
      </c>
      <c r="E913" s="29">
        <v>266.80672268907563</v>
      </c>
      <c r="F913" s="2" t="s">
        <v>701</v>
      </c>
    </row>
    <row r="914" spans="2:6" x14ac:dyDescent="0.2">
      <c r="B914" s="6">
        <v>585</v>
      </c>
      <c r="C914" s="6" t="s">
        <v>703</v>
      </c>
      <c r="D914" s="7">
        <v>0.64529345488067202</v>
      </c>
      <c r="E914" s="29">
        <v>252.91005291005288</v>
      </c>
      <c r="F914" s="2"/>
    </row>
    <row r="915" spans="2:6" x14ac:dyDescent="0.2">
      <c r="B915" s="6">
        <v>585</v>
      </c>
      <c r="C915" s="6" t="s">
        <v>704</v>
      </c>
      <c r="D915" s="7">
        <v>0.66125032071341705</v>
      </c>
      <c r="E915" s="29">
        <v>260.72874493927128</v>
      </c>
      <c r="F915" s="2"/>
    </row>
    <row r="916" spans="2:6" x14ac:dyDescent="0.2">
      <c r="B916" s="6">
        <v>585</v>
      </c>
      <c r="C916" s="6" t="s">
        <v>705</v>
      </c>
      <c r="D916" s="7">
        <v>0.65695196646011789</v>
      </c>
      <c r="E916" s="29">
        <v>127.20588235294117</v>
      </c>
      <c r="F916" s="2"/>
    </row>
    <row r="917" spans="2:6" x14ac:dyDescent="0.2">
      <c r="B917" s="6">
        <v>585</v>
      </c>
      <c r="C917" s="6" t="s">
        <v>706</v>
      </c>
      <c r="D917" s="7">
        <v>0.65017603863220053</v>
      </c>
      <c r="E917" s="29">
        <v>357.75862068965517</v>
      </c>
      <c r="F917" s="2"/>
    </row>
    <row r="918" spans="2:6" x14ac:dyDescent="0.2">
      <c r="B918" s="6">
        <v>585</v>
      </c>
      <c r="C918" s="6" t="s">
        <v>707</v>
      </c>
      <c r="D918" s="7">
        <v>0.63163379892617721</v>
      </c>
      <c r="E918" s="29">
        <v>199.99999999999997</v>
      </c>
      <c r="F918" s="2"/>
    </row>
    <row r="919" spans="2:6" x14ac:dyDescent="0.2">
      <c r="B919" s="6">
        <v>585</v>
      </c>
      <c r="C919" s="6" t="s">
        <v>708</v>
      </c>
      <c r="D919" s="7">
        <v>0.62436934348168749</v>
      </c>
      <c r="E919" s="29">
        <v>333.99209486166006</v>
      </c>
      <c r="F919" s="2"/>
    </row>
    <row r="920" spans="2:6" x14ac:dyDescent="0.2">
      <c r="B920" s="6">
        <v>585</v>
      </c>
      <c r="C920" s="6" t="s">
        <v>709</v>
      </c>
      <c r="D920" s="7">
        <v>0.65955240508386681</v>
      </c>
      <c r="E920" s="29">
        <v>422.38267148014438</v>
      </c>
      <c r="F920" s="2"/>
    </row>
    <row r="921" spans="2:6" x14ac:dyDescent="0.2">
      <c r="B921" s="6">
        <v>585</v>
      </c>
      <c r="C921" s="6" t="s">
        <v>710</v>
      </c>
      <c r="D921" s="7">
        <v>0.61019387771750033</v>
      </c>
      <c r="E921" s="29">
        <v>184.79729729729732</v>
      </c>
    </row>
    <row r="922" spans="2:6" x14ac:dyDescent="0.2">
      <c r="B922" s="6">
        <v>585</v>
      </c>
      <c r="C922" s="6" t="s">
        <v>711</v>
      </c>
      <c r="D922" s="7">
        <v>0.65292338576521181</v>
      </c>
      <c r="E922" s="29">
        <v>246.58385093167703</v>
      </c>
    </row>
    <row r="923" spans="2:6" x14ac:dyDescent="0.2">
      <c r="B923" s="6">
        <v>585</v>
      </c>
      <c r="C923" s="6" t="s">
        <v>712</v>
      </c>
      <c r="D923" s="7">
        <v>0.67191642406827079</v>
      </c>
      <c r="E923" s="29">
        <v>346.10389610389609</v>
      </c>
    </row>
    <row r="924" spans="2:6" x14ac:dyDescent="0.2">
      <c r="B924" s="6">
        <v>585</v>
      </c>
      <c r="C924" s="6" t="s">
        <v>713</v>
      </c>
      <c r="D924" s="7">
        <v>0.63557258694724861</v>
      </c>
      <c r="E924" s="29">
        <v>291.07142857142856</v>
      </c>
    </row>
    <row r="925" spans="2:6" x14ac:dyDescent="0.2">
      <c r="B925" s="6">
        <v>585</v>
      </c>
      <c r="C925" s="6" t="s">
        <v>714</v>
      </c>
      <c r="D925" s="7">
        <v>0.85125025181863923</v>
      </c>
      <c r="E925" s="29">
        <v>323.89937106918239</v>
      </c>
    </row>
    <row r="926" spans="2:6" x14ac:dyDescent="0.2">
      <c r="B926" s="6">
        <v>585</v>
      </c>
      <c r="C926" s="6" t="s">
        <v>715</v>
      </c>
      <c r="D926" s="7">
        <v>0.58067338695316795</v>
      </c>
      <c r="E926" s="29">
        <v>1256.9832402234638</v>
      </c>
    </row>
    <row r="927" spans="2:6" x14ac:dyDescent="0.2">
      <c r="B927" s="6">
        <v>585</v>
      </c>
      <c r="C927" s="6" t="s">
        <v>716</v>
      </c>
      <c r="D927" s="7">
        <v>0.58616239164555017</v>
      </c>
      <c r="E927" s="29">
        <v>478.34843907351461</v>
      </c>
    </row>
    <row r="928" spans="2:6" x14ac:dyDescent="0.2">
      <c r="B928" s="6">
        <v>585</v>
      </c>
      <c r="C928" s="6" t="s">
        <v>717</v>
      </c>
      <c r="D928" s="7">
        <v>0.58549060762062866</v>
      </c>
      <c r="E928" s="29">
        <v>937.88819875776392</v>
      </c>
    </row>
    <row r="929" spans="1:13" x14ac:dyDescent="0.2">
      <c r="B929" s="6">
        <v>585</v>
      </c>
      <c r="C929" s="6" t="s">
        <v>718</v>
      </c>
      <c r="D929" s="7">
        <v>0.63447452266877813</v>
      </c>
      <c r="E929" s="29">
        <v>606.96517412935316</v>
      </c>
    </row>
    <row r="930" spans="1:13" x14ac:dyDescent="0.2">
      <c r="A930" s="6" t="s">
        <v>720</v>
      </c>
      <c r="B930" s="6">
        <v>570</v>
      </c>
      <c r="C930" s="6" t="s">
        <v>721</v>
      </c>
      <c r="D930" s="7">
        <v>0.58695396976534864</v>
      </c>
      <c r="E930" s="26" t="s">
        <v>1386</v>
      </c>
      <c r="F930" s="8" t="s">
        <v>719</v>
      </c>
    </row>
    <row r="931" spans="1:13" x14ac:dyDescent="0.2">
      <c r="B931" s="6">
        <v>570</v>
      </c>
      <c r="C931" s="6" t="s">
        <v>722</v>
      </c>
      <c r="D931" s="7">
        <v>0.48464595459098186</v>
      </c>
      <c r="E931" s="26" t="s">
        <v>1386</v>
      </c>
    </row>
    <row r="932" spans="1:13" x14ac:dyDescent="0.2">
      <c r="B932" s="6">
        <v>570</v>
      </c>
      <c r="C932" s="6" t="s">
        <v>723</v>
      </c>
      <c r="D932" s="7">
        <v>0.74410034724682861</v>
      </c>
      <c r="E932" s="26" t="s">
        <v>1386</v>
      </c>
      <c r="F932" s="14"/>
    </row>
    <row r="933" spans="1:13" x14ac:dyDescent="0.2">
      <c r="B933" s="6">
        <v>570</v>
      </c>
      <c r="C933" s="6" t="s">
        <v>724</v>
      </c>
      <c r="D933" s="7">
        <v>0.66984068097034155</v>
      </c>
      <c r="E933" s="26" t="s">
        <v>1386</v>
      </c>
      <c r="F933" s="14"/>
    </row>
    <row r="934" spans="1:13" x14ac:dyDescent="0.2">
      <c r="B934" s="6">
        <v>570</v>
      </c>
      <c r="C934" s="6" t="s">
        <v>725</v>
      </c>
      <c r="D934" s="7">
        <v>0.75973335307341372</v>
      </c>
      <c r="E934" s="26" t="s">
        <v>1386</v>
      </c>
    </row>
    <row r="935" spans="1:13" x14ac:dyDescent="0.2">
      <c r="B935" s="6">
        <v>570</v>
      </c>
      <c r="C935" s="6" t="s">
        <v>726</v>
      </c>
      <c r="D935" s="7">
        <v>0.7118583740815756</v>
      </c>
      <c r="E935" s="26" t="s">
        <v>1386</v>
      </c>
    </row>
    <row r="936" spans="1:13" x14ac:dyDescent="0.2">
      <c r="B936" s="6">
        <v>570</v>
      </c>
      <c r="C936" s="6" t="s">
        <v>727</v>
      </c>
      <c r="D936" s="7">
        <v>0.72136688719882924</v>
      </c>
      <c r="E936" s="26" t="s">
        <v>1386</v>
      </c>
    </row>
    <row r="937" spans="1:13" x14ac:dyDescent="0.2">
      <c r="B937" s="6">
        <v>570</v>
      </c>
      <c r="C937" s="6" t="s">
        <v>728</v>
      </c>
      <c r="D937" s="7">
        <v>0.71673935576421222</v>
      </c>
      <c r="E937" s="26" t="s">
        <v>1386</v>
      </c>
    </row>
    <row r="938" spans="1:13" x14ac:dyDescent="0.2">
      <c r="B938" s="6">
        <v>570</v>
      </c>
      <c r="C938" s="6" t="s">
        <v>729</v>
      </c>
      <c r="D938" s="7">
        <v>0.69271563861938013</v>
      </c>
      <c r="E938" s="26" t="s">
        <v>1386</v>
      </c>
    </row>
    <row r="939" spans="1:13" x14ac:dyDescent="0.2">
      <c r="B939" s="6">
        <v>570</v>
      </c>
      <c r="C939" s="6" t="s">
        <v>730</v>
      </c>
      <c r="D939" s="7">
        <v>1.0336664381719802</v>
      </c>
      <c r="E939" s="26" t="s">
        <v>1386</v>
      </c>
    </row>
    <row r="940" spans="1:13" x14ac:dyDescent="0.2">
      <c r="B940" s="6">
        <v>570</v>
      </c>
      <c r="C940" s="6" t="s">
        <v>731</v>
      </c>
      <c r="D940" s="7">
        <v>1.0118624637992064</v>
      </c>
      <c r="E940" s="26" t="s">
        <v>1386</v>
      </c>
    </row>
    <row r="941" spans="1:13" x14ac:dyDescent="0.2">
      <c r="B941" s="6">
        <v>570</v>
      </c>
      <c r="C941" s="6" t="s">
        <v>732</v>
      </c>
      <c r="D941" s="7">
        <v>1.0474583196166172</v>
      </c>
      <c r="E941" s="26" t="s">
        <v>1386</v>
      </c>
    </row>
    <row r="942" spans="1:13" x14ac:dyDescent="0.2">
      <c r="B942" s="6">
        <v>570</v>
      </c>
      <c r="C942" s="6" t="s">
        <v>733</v>
      </c>
      <c r="D942" s="7">
        <v>0.97904399900757777</v>
      </c>
      <c r="E942" s="26" t="s">
        <v>1386</v>
      </c>
    </row>
    <row r="944" spans="1:13" customFormat="1" ht="16" x14ac:dyDescent="0.2">
      <c r="A944" t="s">
        <v>1679</v>
      </c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customFormat="1" x14ac:dyDescent="0.2">
      <c r="A945" t="s">
        <v>1675</v>
      </c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customFormat="1" x14ac:dyDescent="0.2">
      <c r="A946" t="s">
        <v>1676</v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Z943"/>
  <sheetViews>
    <sheetView workbookViewId="0"/>
  </sheetViews>
  <sheetFormatPr baseColWidth="10" defaultColWidth="8.83203125" defaultRowHeight="15" x14ac:dyDescent="0.2"/>
  <cols>
    <col min="1" max="1" width="30" customWidth="1"/>
    <col min="3" max="3" width="16.5" customWidth="1"/>
    <col min="4" max="4" width="17.83203125" customWidth="1"/>
    <col min="7" max="7" width="26.33203125" customWidth="1"/>
    <col min="8" max="8" width="31.5" customWidth="1"/>
    <col min="9" max="9" width="19.83203125" customWidth="1"/>
    <col min="11" max="11" width="15" customWidth="1"/>
    <col min="14" max="14" width="22.6640625" customWidth="1"/>
    <col min="15" max="15" width="19.6640625" customWidth="1"/>
    <col min="18" max="18" width="31.6640625" customWidth="1"/>
    <col min="20" max="20" width="20.5" customWidth="1"/>
  </cols>
  <sheetData>
    <row r="7" spans="1:26" x14ac:dyDescent="0.2">
      <c r="A7" s="16" t="s">
        <v>1678</v>
      </c>
      <c r="B7" s="1"/>
      <c r="C7" s="1"/>
      <c r="D7" s="15"/>
      <c r="E7" s="15"/>
      <c r="F7" s="26"/>
      <c r="G7" s="2"/>
      <c r="H7" s="1"/>
      <c r="I7" s="1"/>
      <c r="J7" s="1"/>
      <c r="K7" s="15"/>
      <c r="L7" s="15"/>
      <c r="M7" s="26"/>
      <c r="N7" s="4"/>
      <c r="O7" s="1"/>
      <c r="P7" s="1"/>
      <c r="Q7" s="15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16"/>
      <c r="B8" s="1"/>
      <c r="C8" s="1"/>
      <c r="D8" s="15"/>
      <c r="E8" s="15"/>
      <c r="F8" s="26"/>
      <c r="G8" s="2"/>
      <c r="H8" s="1"/>
      <c r="I8" s="1"/>
      <c r="J8" s="1"/>
      <c r="K8" s="15"/>
      <c r="L8" s="15"/>
      <c r="M8" s="26"/>
      <c r="N8" s="4"/>
      <c r="O8" s="1"/>
      <c r="P8" s="1"/>
      <c r="Q8" s="15"/>
      <c r="R8" s="6"/>
      <c r="S8" s="6"/>
      <c r="T8" s="6"/>
      <c r="U8" s="6"/>
      <c r="V8" s="6"/>
      <c r="W8" s="6"/>
      <c r="X8" s="6"/>
      <c r="Y8" s="6"/>
      <c r="Z8" s="6"/>
    </row>
    <row r="9" spans="1:26" ht="17" x14ac:dyDescent="0.25">
      <c r="A9" s="16" t="s">
        <v>1398</v>
      </c>
      <c r="B9" s="1"/>
      <c r="C9" s="1"/>
      <c r="D9" s="15"/>
      <c r="E9" s="15"/>
      <c r="F9" s="26"/>
      <c r="G9" s="18"/>
      <c r="H9" s="16" t="s">
        <v>1399</v>
      </c>
      <c r="I9" s="16"/>
      <c r="J9" s="1"/>
      <c r="K9" s="1"/>
      <c r="L9" s="15"/>
      <c r="M9" s="26"/>
      <c r="N9" s="20"/>
      <c r="O9" s="16" t="s">
        <v>736</v>
      </c>
      <c r="P9" s="1"/>
      <c r="Q9" s="15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1" t="s">
        <v>1659</v>
      </c>
      <c r="B10" s="1"/>
      <c r="C10" s="1"/>
      <c r="D10" s="15"/>
      <c r="E10" s="15"/>
      <c r="F10" s="26"/>
      <c r="G10" s="19"/>
      <c r="H10" s="1" t="s">
        <v>1660</v>
      </c>
      <c r="I10" s="1"/>
      <c r="J10" s="1"/>
      <c r="K10" s="1"/>
      <c r="L10" s="15"/>
      <c r="M10" s="26"/>
      <c r="N10" s="20"/>
      <c r="O10" s="16" t="s">
        <v>737</v>
      </c>
      <c r="P10" s="16"/>
      <c r="Q10" s="17"/>
      <c r="R10" s="6"/>
      <c r="S10" s="6"/>
      <c r="T10" s="6"/>
      <c r="U10" s="6"/>
      <c r="V10" s="6"/>
      <c r="W10" s="6"/>
      <c r="X10" s="6"/>
      <c r="Y10" s="6"/>
      <c r="Z10" s="6"/>
    </row>
    <row r="11" spans="1:26" ht="33" x14ac:dyDescent="0.25">
      <c r="A11" s="21" t="s">
        <v>0</v>
      </c>
      <c r="B11" s="22" t="s">
        <v>734</v>
      </c>
      <c r="C11" s="21" t="s">
        <v>1</v>
      </c>
      <c r="D11" s="21" t="s">
        <v>1348</v>
      </c>
      <c r="E11" s="23" t="s">
        <v>1349</v>
      </c>
      <c r="F11" s="27" t="s">
        <v>843</v>
      </c>
      <c r="G11" s="24" t="s">
        <v>735</v>
      </c>
      <c r="H11" s="21" t="s">
        <v>0</v>
      </c>
      <c r="I11" s="22" t="s">
        <v>1674</v>
      </c>
      <c r="J11" s="22" t="s">
        <v>734</v>
      </c>
      <c r="K11" s="21" t="s">
        <v>1</v>
      </c>
      <c r="L11" s="23" t="s">
        <v>1349</v>
      </c>
      <c r="M11" s="27" t="s">
        <v>843</v>
      </c>
      <c r="N11" s="25" t="s">
        <v>735</v>
      </c>
      <c r="O11" s="21" t="s">
        <v>0</v>
      </c>
      <c r="P11" s="22" t="s">
        <v>734</v>
      </c>
      <c r="Q11" s="23" t="s">
        <v>1349</v>
      </c>
      <c r="R11" s="6"/>
      <c r="S11" s="23" t="s">
        <v>1349</v>
      </c>
      <c r="T11" s="25" t="s">
        <v>735</v>
      </c>
      <c r="U11" s="6"/>
      <c r="V11" s="6"/>
      <c r="W11" s="6"/>
      <c r="X11" s="6"/>
      <c r="Y11" s="6"/>
      <c r="Z11" s="6"/>
    </row>
    <row r="12" spans="1:26" x14ac:dyDescent="0.2">
      <c r="A12" s="3" t="s">
        <v>1599</v>
      </c>
      <c r="B12" s="1">
        <v>3480</v>
      </c>
      <c r="C12" s="1" t="s">
        <v>1600</v>
      </c>
      <c r="D12" s="1" t="s">
        <v>1175</v>
      </c>
      <c r="E12" s="15">
        <v>2.4433824646444999</v>
      </c>
      <c r="F12" s="26">
        <v>858.37989170161336</v>
      </c>
      <c r="G12" s="34" t="s">
        <v>1444</v>
      </c>
      <c r="H12" s="3" t="s">
        <v>1350</v>
      </c>
      <c r="I12" s="3" t="s">
        <v>1661</v>
      </c>
      <c r="J12" s="1">
        <v>3450</v>
      </c>
      <c r="K12" s="1" t="s">
        <v>844</v>
      </c>
      <c r="L12" s="15">
        <v>1.4959705504345568</v>
      </c>
      <c r="M12" s="26">
        <v>1918.820202020202</v>
      </c>
      <c r="N12" s="20" t="s">
        <v>1372</v>
      </c>
      <c r="O12" s="1" t="s">
        <v>846</v>
      </c>
      <c r="P12" s="1">
        <v>3470</v>
      </c>
      <c r="Q12" s="15">
        <v>1.3216540959332801</v>
      </c>
      <c r="R12" s="6" t="s">
        <v>1604</v>
      </c>
      <c r="S12" s="7">
        <v>0.73788290192132688</v>
      </c>
      <c r="T12" s="20" t="s">
        <v>432</v>
      </c>
      <c r="U12" s="6"/>
      <c r="V12" s="6"/>
      <c r="W12" s="6"/>
      <c r="X12" s="6"/>
      <c r="Y12" s="6"/>
      <c r="Z12" s="6"/>
    </row>
    <row r="13" spans="1:26" x14ac:dyDescent="0.2">
      <c r="A13" s="3"/>
      <c r="B13" s="1">
        <v>3496</v>
      </c>
      <c r="C13" s="1" t="s">
        <v>1601</v>
      </c>
      <c r="D13" s="1" t="s">
        <v>1175</v>
      </c>
      <c r="E13" s="15">
        <v>1.9276608130709996</v>
      </c>
      <c r="F13" s="26">
        <v>1623.0318583045457</v>
      </c>
      <c r="G13" s="19"/>
      <c r="H13" s="3"/>
      <c r="I13" s="3" t="s">
        <v>1662</v>
      </c>
      <c r="J13" s="1">
        <v>3450</v>
      </c>
      <c r="K13" s="1" t="s">
        <v>847</v>
      </c>
      <c r="L13" s="15">
        <v>1.8903466791753827</v>
      </c>
      <c r="M13" s="26">
        <v>2717.7522935779816</v>
      </c>
      <c r="N13" s="20"/>
      <c r="O13" s="1" t="s">
        <v>19</v>
      </c>
      <c r="P13" s="1">
        <v>2950</v>
      </c>
      <c r="Q13" s="15">
        <v>0.94017634443161135</v>
      </c>
      <c r="R13" s="6" t="s">
        <v>1602</v>
      </c>
      <c r="S13" s="7">
        <v>0.59639265747866466</v>
      </c>
      <c r="T13" s="20" t="s">
        <v>1603</v>
      </c>
      <c r="U13" s="6"/>
      <c r="V13" s="6"/>
      <c r="W13" s="6"/>
      <c r="X13" s="6"/>
      <c r="Y13" s="6"/>
      <c r="Z13" s="6"/>
    </row>
    <row r="14" spans="1:26" x14ac:dyDescent="0.2">
      <c r="A14" s="3" t="s">
        <v>1350</v>
      </c>
      <c r="B14" s="1">
        <v>3450</v>
      </c>
      <c r="C14" s="1" t="s">
        <v>844</v>
      </c>
      <c r="D14" s="1" t="s">
        <v>845</v>
      </c>
      <c r="E14" s="15">
        <v>1.4959705504345568</v>
      </c>
      <c r="F14" s="26">
        <v>1918.820202020202</v>
      </c>
      <c r="G14" s="19" t="s">
        <v>1372</v>
      </c>
      <c r="H14" s="3"/>
      <c r="I14" s="3"/>
      <c r="J14" s="1">
        <v>3450</v>
      </c>
      <c r="K14" s="1" t="s">
        <v>848</v>
      </c>
      <c r="L14" s="15">
        <v>2.1952548822963749</v>
      </c>
      <c r="M14" s="26">
        <v>3180.8578947368424</v>
      </c>
      <c r="N14" s="20"/>
      <c r="O14" s="1" t="s">
        <v>849</v>
      </c>
      <c r="P14" s="1">
        <v>2820</v>
      </c>
      <c r="Q14" s="15">
        <v>0.77884204792512135</v>
      </c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3"/>
      <c r="B15" s="1">
        <v>3450</v>
      </c>
      <c r="C15" s="1" t="s">
        <v>847</v>
      </c>
      <c r="D15" s="1" t="s">
        <v>845</v>
      </c>
      <c r="E15" s="15">
        <v>1.8903466791753827</v>
      </c>
      <c r="F15" s="26">
        <v>2717.7522935779816</v>
      </c>
      <c r="G15" s="19"/>
      <c r="H15" s="3"/>
      <c r="I15" s="3"/>
      <c r="J15" s="1">
        <v>3450</v>
      </c>
      <c r="K15" s="1" t="s">
        <v>850</v>
      </c>
      <c r="L15" s="15">
        <v>1.5568973319623409</v>
      </c>
      <c r="M15" s="26">
        <v>1015.5777777777778</v>
      </c>
      <c r="N15" s="20"/>
      <c r="O15" s="1" t="s">
        <v>851</v>
      </c>
      <c r="P15" s="1">
        <v>2800</v>
      </c>
      <c r="Q15" s="15">
        <v>1.1705318451221245</v>
      </c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3"/>
      <c r="B16" s="1">
        <v>3450</v>
      </c>
      <c r="C16" s="1" t="s">
        <v>848</v>
      </c>
      <c r="D16" s="1" t="s">
        <v>845</v>
      </c>
      <c r="E16" s="15">
        <v>2.1952548822963749</v>
      </c>
      <c r="F16" s="26">
        <v>3180.8578947368424</v>
      </c>
      <c r="G16" s="19"/>
      <c r="H16" s="3"/>
      <c r="I16" s="3"/>
      <c r="J16" s="1">
        <v>3450</v>
      </c>
      <c r="K16" s="1" t="s">
        <v>852</v>
      </c>
      <c r="L16" s="15">
        <v>1.4986741022118528</v>
      </c>
      <c r="M16" s="26">
        <v>550.54621848739487</v>
      </c>
      <c r="N16" s="20"/>
      <c r="O16" s="1" t="s">
        <v>853</v>
      </c>
      <c r="P16" s="1">
        <v>2700</v>
      </c>
      <c r="Q16" s="15">
        <v>0.79615217982771647</v>
      </c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3"/>
      <c r="B17" s="1">
        <v>3450</v>
      </c>
      <c r="C17" s="1" t="s">
        <v>850</v>
      </c>
      <c r="D17" s="1" t="s">
        <v>845</v>
      </c>
      <c r="E17" s="15">
        <v>1.5568973319623409</v>
      </c>
      <c r="F17" s="26">
        <v>1015.5777777777778</v>
      </c>
      <c r="G17" s="19"/>
      <c r="H17" s="3"/>
      <c r="I17" s="3"/>
      <c r="J17" s="1">
        <v>3450</v>
      </c>
      <c r="K17" s="1" t="s">
        <v>854</v>
      </c>
      <c r="L17" s="15">
        <v>1.3950153374443746</v>
      </c>
      <c r="M17" s="26">
        <v>350.44961240310079</v>
      </c>
      <c r="N17" s="20"/>
      <c r="O17" s="1" t="s">
        <v>855</v>
      </c>
      <c r="P17" s="1">
        <v>2520</v>
      </c>
      <c r="Q17" s="15">
        <v>1.01</v>
      </c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3"/>
      <c r="B18" s="1">
        <v>3450</v>
      </c>
      <c r="C18" s="1" t="s">
        <v>852</v>
      </c>
      <c r="D18" s="1" t="s">
        <v>845</v>
      </c>
      <c r="E18" s="15">
        <v>1.4986741022118528</v>
      </c>
      <c r="F18" s="26">
        <v>550.54621848739487</v>
      </c>
      <c r="G18" s="19"/>
      <c r="H18" s="3"/>
      <c r="I18" s="3"/>
      <c r="J18" s="1">
        <v>3450</v>
      </c>
      <c r="K18" s="1" t="s">
        <v>856</v>
      </c>
      <c r="L18" s="15">
        <v>1.4836776259740034</v>
      </c>
      <c r="M18" s="26">
        <v>541.60278745644598</v>
      </c>
      <c r="N18" s="20"/>
      <c r="O18" s="1" t="s">
        <v>857</v>
      </c>
      <c r="P18" s="1">
        <v>2436</v>
      </c>
      <c r="Q18" s="15">
        <v>0.80812789312322508</v>
      </c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3"/>
      <c r="B19" s="1">
        <v>3450</v>
      </c>
      <c r="C19" s="1" t="s">
        <v>854</v>
      </c>
      <c r="D19" s="1" t="s">
        <v>845</v>
      </c>
      <c r="E19" s="15">
        <v>1.3950153374443746</v>
      </c>
      <c r="F19" s="26">
        <v>350.44961240310079</v>
      </c>
      <c r="G19" s="19"/>
      <c r="H19" s="3"/>
      <c r="I19" s="3"/>
      <c r="J19" s="1">
        <v>3450</v>
      </c>
      <c r="K19" s="1" t="s">
        <v>858</v>
      </c>
      <c r="L19" s="15">
        <v>1.6942916460998165</v>
      </c>
      <c r="M19" s="26">
        <v>1758.4076870281399</v>
      </c>
      <c r="N19" s="20" t="s">
        <v>1373</v>
      </c>
      <c r="O19" s="1" t="s">
        <v>860</v>
      </c>
      <c r="P19" s="1">
        <v>2400</v>
      </c>
      <c r="Q19" s="15">
        <v>0.78089048735875333</v>
      </c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3"/>
      <c r="B20" s="1">
        <v>3450</v>
      </c>
      <c r="C20" s="1" t="s">
        <v>856</v>
      </c>
      <c r="D20" s="1" t="s">
        <v>845</v>
      </c>
      <c r="E20" s="15">
        <v>1.4836776259740034</v>
      </c>
      <c r="F20" s="26">
        <v>541.60278745644598</v>
      </c>
      <c r="G20" s="19"/>
      <c r="H20" s="3"/>
      <c r="I20" s="3"/>
      <c r="J20" s="1">
        <v>3450</v>
      </c>
      <c r="K20" s="1" t="s">
        <v>861</v>
      </c>
      <c r="L20" s="15">
        <v>0.88047500019786673</v>
      </c>
      <c r="M20" s="26">
        <v>61.699544764795149</v>
      </c>
      <c r="N20" s="20"/>
      <c r="O20" s="1" t="s">
        <v>1605</v>
      </c>
      <c r="P20" s="1">
        <v>1400</v>
      </c>
      <c r="Q20" s="15">
        <v>0.62</v>
      </c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3"/>
      <c r="B21" s="1">
        <v>3450</v>
      </c>
      <c r="C21" s="1" t="s">
        <v>858</v>
      </c>
      <c r="D21" s="1" t="s">
        <v>859</v>
      </c>
      <c r="E21" s="15">
        <v>1.6942916460998165</v>
      </c>
      <c r="F21" s="26">
        <v>1758.4076870281399</v>
      </c>
      <c r="G21" s="19" t="s">
        <v>1373</v>
      </c>
      <c r="H21" s="3"/>
      <c r="I21" s="3"/>
      <c r="J21" s="1">
        <v>3450</v>
      </c>
      <c r="K21" s="1" t="s">
        <v>864</v>
      </c>
      <c r="L21" s="15">
        <v>1.0941536878548745</v>
      </c>
      <c r="M21" s="26">
        <v>453.65853658536582</v>
      </c>
      <c r="N21" s="20"/>
      <c r="O21" s="1" t="s">
        <v>862</v>
      </c>
      <c r="P21" s="1">
        <v>1360</v>
      </c>
      <c r="Q21" s="15">
        <v>0.70345262377007389</v>
      </c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3"/>
      <c r="B22" s="1">
        <v>3450</v>
      </c>
      <c r="C22" s="1" t="s">
        <v>861</v>
      </c>
      <c r="D22" s="1" t="s">
        <v>859</v>
      </c>
      <c r="E22" s="15">
        <v>0.88047500019786673</v>
      </c>
      <c r="F22" s="26">
        <v>61.699544764795149</v>
      </c>
      <c r="G22" s="19"/>
      <c r="H22" s="3"/>
      <c r="I22" s="3"/>
      <c r="J22" s="1">
        <v>3450</v>
      </c>
      <c r="K22" s="1" t="s">
        <v>866</v>
      </c>
      <c r="L22" s="15">
        <v>1.1086366898926743</v>
      </c>
      <c r="M22" s="26">
        <v>2510.7112253641817</v>
      </c>
      <c r="N22" s="20"/>
      <c r="O22" s="1" t="s">
        <v>862</v>
      </c>
      <c r="P22" s="1">
        <v>1230</v>
      </c>
      <c r="Q22" s="15">
        <v>0.57937645083624034</v>
      </c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3"/>
      <c r="B23" s="1">
        <v>3450</v>
      </c>
      <c r="C23" s="1" t="s">
        <v>863</v>
      </c>
      <c r="D23" s="1" t="s">
        <v>859</v>
      </c>
      <c r="E23" s="15">
        <v>1.0490915770259754</v>
      </c>
      <c r="F23" s="26">
        <v>2428.1773653003352</v>
      </c>
      <c r="G23" s="19"/>
      <c r="H23" s="3"/>
      <c r="I23" s="3"/>
      <c r="J23" s="1">
        <v>3450</v>
      </c>
      <c r="K23" s="1" t="s">
        <v>869</v>
      </c>
      <c r="L23" s="15">
        <v>1.1841883718637061</v>
      </c>
      <c r="M23" s="26">
        <v>1777.5299127965932</v>
      </c>
      <c r="N23" s="20"/>
      <c r="O23" s="1" t="s">
        <v>867</v>
      </c>
      <c r="P23" s="1">
        <v>1100</v>
      </c>
      <c r="Q23" s="15">
        <v>0.59288672737711801</v>
      </c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3"/>
      <c r="B24" s="1">
        <v>3450</v>
      </c>
      <c r="C24" s="1" t="s">
        <v>865</v>
      </c>
      <c r="D24" s="1" t="s">
        <v>859</v>
      </c>
      <c r="E24" s="15">
        <v>1.2748716948677214</v>
      </c>
      <c r="F24" s="26">
        <v>707.97729618163044</v>
      </c>
      <c r="G24" s="19"/>
      <c r="H24" s="3"/>
      <c r="I24" s="3"/>
      <c r="J24" s="1">
        <v>3450</v>
      </c>
      <c r="K24" s="1" t="s">
        <v>872</v>
      </c>
      <c r="L24" s="15">
        <v>1.4357251280862953</v>
      </c>
      <c r="M24" s="26">
        <v>266.98049764626768</v>
      </c>
      <c r="N24" s="20"/>
      <c r="O24" s="1" t="s">
        <v>870</v>
      </c>
      <c r="P24" s="1">
        <v>1000</v>
      </c>
      <c r="Q24" s="15">
        <v>0.68943862584459248</v>
      </c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3"/>
      <c r="B25" s="1">
        <v>3450</v>
      </c>
      <c r="C25" s="1" t="s">
        <v>868</v>
      </c>
      <c r="D25" s="1" t="s">
        <v>859</v>
      </c>
      <c r="E25" s="15">
        <v>1.1085859878874225</v>
      </c>
      <c r="F25" s="26">
        <v>548.06710430342821</v>
      </c>
      <c r="G25" s="19"/>
      <c r="H25" s="3"/>
      <c r="I25" s="3"/>
      <c r="J25" s="1">
        <v>3450</v>
      </c>
      <c r="K25" s="1" t="s">
        <v>874</v>
      </c>
      <c r="L25" s="15">
        <v>1.7995130357581224</v>
      </c>
      <c r="M25" s="26">
        <v>651.26676602086434</v>
      </c>
      <c r="N25" s="20"/>
      <c r="O25" s="1" t="s">
        <v>1460</v>
      </c>
      <c r="P25" s="1">
        <v>1000</v>
      </c>
      <c r="Q25" s="15">
        <v>0.8</v>
      </c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3"/>
      <c r="B26" s="1">
        <v>3450</v>
      </c>
      <c r="C26" s="1" t="s">
        <v>871</v>
      </c>
      <c r="D26" s="1" t="s">
        <v>859</v>
      </c>
      <c r="E26" s="15">
        <v>1.0541508158270316</v>
      </c>
      <c r="F26" s="26">
        <v>791.91449814126383</v>
      </c>
      <c r="G26" s="19"/>
      <c r="H26" s="3"/>
      <c r="I26" s="3"/>
      <c r="J26" s="1">
        <v>3450</v>
      </c>
      <c r="K26" s="1" t="s">
        <v>875</v>
      </c>
      <c r="L26" s="15">
        <v>1.3656845724254638</v>
      </c>
      <c r="M26" s="26">
        <v>210.22630230572162</v>
      </c>
      <c r="N26" s="20"/>
      <c r="O26" s="1" t="s">
        <v>1460</v>
      </c>
      <c r="P26" s="1">
        <v>635</v>
      </c>
      <c r="Q26" s="15">
        <v>1.5</v>
      </c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3"/>
      <c r="B27" s="1">
        <v>3450</v>
      </c>
      <c r="C27" s="1" t="s">
        <v>873</v>
      </c>
      <c r="D27" s="1" t="s">
        <v>859</v>
      </c>
      <c r="E27" s="15">
        <v>1.0988787473894512</v>
      </c>
      <c r="F27" s="26">
        <v>407.53138075313808</v>
      </c>
      <c r="G27" s="19"/>
      <c r="H27" s="3"/>
      <c r="I27" s="3"/>
      <c r="J27" s="1">
        <v>3450</v>
      </c>
      <c r="K27" s="1" t="s">
        <v>876</v>
      </c>
      <c r="L27" s="15">
        <v>1.5537267276843767</v>
      </c>
      <c r="M27" s="26">
        <v>2185.8548258441901</v>
      </c>
      <c r="N27" s="20"/>
      <c r="O27" s="1" t="s">
        <v>1460</v>
      </c>
      <c r="P27" s="1">
        <v>600</v>
      </c>
      <c r="Q27" s="15">
        <v>0.73</v>
      </c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3"/>
      <c r="B28" s="1">
        <v>3450</v>
      </c>
      <c r="C28" s="1" t="s">
        <v>864</v>
      </c>
      <c r="D28" s="1" t="s">
        <v>859</v>
      </c>
      <c r="E28" s="15">
        <v>1.0941536878548745</v>
      </c>
      <c r="F28" s="26">
        <v>453.65853658536582</v>
      </c>
      <c r="G28" s="19"/>
      <c r="H28" s="3"/>
      <c r="I28" s="3"/>
      <c r="J28" s="1">
        <v>3450</v>
      </c>
      <c r="K28" s="1" t="s">
        <v>877</v>
      </c>
      <c r="L28" s="15">
        <v>1.6271714025072646</v>
      </c>
      <c r="M28" s="26">
        <v>1966.2243667068758</v>
      </c>
      <c r="N28" s="20"/>
      <c r="O28" s="3"/>
      <c r="P28" s="3"/>
      <c r="Q28" s="15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3"/>
      <c r="B29" s="1">
        <v>3450</v>
      </c>
      <c r="C29" s="1" t="s">
        <v>866</v>
      </c>
      <c r="D29" s="1" t="s">
        <v>859</v>
      </c>
      <c r="E29" s="15">
        <v>1.1086366898926743</v>
      </c>
      <c r="F29" s="26">
        <v>2510.7112253641817</v>
      </c>
      <c r="G29" s="19"/>
      <c r="H29" s="3"/>
      <c r="I29" s="3"/>
      <c r="J29" s="1">
        <v>3450</v>
      </c>
      <c r="K29" s="1" t="s">
        <v>878</v>
      </c>
      <c r="L29" s="15">
        <v>1.4482220924626985</v>
      </c>
      <c r="M29" s="26">
        <v>837.27984344422691</v>
      </c>
      <c r="N29" s="20"/>
      <c r="O29" s="3"/>
      <c r="P29" s="3"/>
      <c r="Q29" s="15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A30" s="3"/>
      <c r="B30" s="1">
        <v>3450</v>
      </c>
      <c r="C30" s="1" t="s">
        <v>869</v>
      </c>
      <c r="D30" s="1" t="s">
        <v>859</v>
      </c>
      <c r="E30" s="15">
        <v>1.1841883718637061</v>
      </c>
      <c r="F30" s="26">
        <v>1777.5299127965932</v>
      </c>
      <c r="G30" s="19"/>
      <c r="H30" s="3"/>
      <c r="I30" s="3"/>
      <c r="J30" s="1">
        <v>3450</v>
      </c>
      <c r="K30" s="1" t="s">
        <v>879</v>
      </c>
      <c r="L30" s="15">
        <v>1.3346128220615097</v>
      </c>
      <c r="M30" s="26">
        <v>241.71539961013647</v>
      </c>
      <c r="N30" s="20"/>
      <c r="O30" s="3"/>
      <c r="P30" s="3"/>
      <c r="Q30" s="15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3"/>
      <c r="B31" s="1">
        <v>3450</v>
      </c>
      <c r="C31" s="1" t="s">
        <v>872</v>
      </c>
      <c r="D31" s="1" t="s">
        <v>859</v>
      </c>
      <c r="E31" s="15">
        <v>1.4357251280862953</v>
      </c>
      <c r="F31" s="26">
        <v>266.98049764626768</v>
      </c>
      <c r="G31" s="19"/>
      <c r="H31" s="3"/>
      <c r="I31" s="3"/>
      <c r="J31" s="1">
        <v>3450</v>
      </c>
      <c r="K31" s="1" t="s">
        <v>880</v>
      </c>
      <c r="L31" s="15">
        <v>0.95239918930168477</v>
      </c>
      <c r="M31" s="26">
        <v>538.88888888888891</v>
      </c>
      <c r="N31" s="20" t="s">
        <v>88</v>
      </c>
      <c r="O31" s="3"/>
      <c r="P31" s="3"/>
      <c r="Q31" s="15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3"/>
      <c r="B32" s="1">
        <v>3450</v>
      </c>
      <c r="C32" s="1" t="s">
        <v>874</v>
      </c>
      <c r="D32" s="1" t="s">
        <v>859</v>
      </c>
      <c r="E32" s="15">
        <v>1.7995130357581224</v>
      </c>
      <c r="F32" s="26">
        <v>651.26676602086434</v>
      </c>
      <c r="G32" s="19"/>
      <c r="H32" s="3"/>
      <c r="I32" s="3"/>
      <c r="J32" s="1">
        <v>3450</v>
      </c>
      <c r="K32" s="1" t="s">
        <v>882</v>
      </c>
      <c r="L32" s="15">
        <v>0.92934378546180219</v>
      </c>
      <c r="M32" s="26">
        <v>733.68421052631584</v>
      </c>
      <c r="N32" s="20"/>
      <c r="O32" s="3"/>
      <c r="P32" s="3"/>
      <c r="Q32" s="15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3"/>
      <c r="B33" s="1">
        <v>3450</v>
      </c>
      <c r="C33" s="1" t="s">
        <v>875</v>
      </c>
      <c r="D33" s="1" t="s">
        <v>859</v>
      </c>
      <c r="E33" s="15">
        <v>1.3656845724254638</v>
      </c>
      <c r="F33" s="26">
        <v>210.22630230572162</v>
      </c>
      <c r="G33" s="19"/>
      <c r="H33" s="3"/>
      <c r="I33" s="3"/>
      <c r="J33" s="1">
        <v>3450</v>
      </c>
      <c r="K33" s="1" t="s">
        <v>883</v>
      </c>
      <c r="L33" s="15">
        <v>1.0475421353476946</v>
      </c>
      <c r="M33" s="26">
        <v>255.78947368421055</v>
      </c>
      <c r="N33" s="20"/>
      <c r="O33" s="3"/>
      <c r="P33" s="3"/>
      <c r="Q33" s="15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">
      <c r="A34" s="3"/>
      <c r="B34" s="1">
        <v>3450</v>
      </c>
      <c r="C34" s="1" t="s">
        <v>876</v>
      </c>
      <c r="D34" s="1" t="s">
        <v>859</v>
      </c>
      <c r="E34" s="15">
        <v>1.5537267276843767</v>
      </c>
      <c r="F34" s="26">
        <v>2185.8548258441901</v>
      </c>
      <c r="G34" s="19"/>
      <c r="H34" s="3"/>
      <c r="I34" s="3"/>
      <c r="J34" s="1">
        <v>3450</v>
      </c>
      <c r="K34" s="1" t="s">
        <v>884</v>
      </c>
      <c r="L34" s="15">
        <v>0.42375959512797534</v>
      </c>
      <c r="M34" s="26">
        <v>3042.5</v>
      </c>
      <c r="N34" s="20"/>
      <c r="O34" s="3"/>
      <c r="P34" s="3"/>
      <c r="Q34" s="15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2">
      <c r="A35" s="3"/>
      <c r="B35" s="1">
        <v>3450</v>
      </c>
      <c r="C35" s="1" t="s">
        <v>877</v>
      </c>
      <c r="D35" s="1" t="s">
        <v>859</v>
      </c>
      <c r="E35" s="15">
        <v>1.6271714025072646</v>
      </c>
      <c r="F35" s="26">
        <v>1966.2243667068758</v>
      </c>
      <c r="G35" s="19"/>
      <c r="H35" s="3"/>
      <c r="I35" s="3"/>
      <c r="J35" s="1">
        <v>3450</v>
      </c>
      <c r="K35" s="1" t="s">
        <v>885</v>
      </c>
      <c r="L35" s="15">
        <v>0.50119810212985327</v>
      </c>
      <c r="M35" s="26">
        <v>2436.3636363636365</v>
      </c>
      <c r="N35" s="20"/>
      <c r="O35" s="3"/>
      <c r="P35" s="3"/>
      <c r="Q35" s="15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2">
      <c r="A36" s="3"/>
      <c r="B36" s="1">
        <v>3450</v>
      </c>
      <c r="C36" s="1" t="s">
        <v>878</v>
      </c>
      <c r="D36" s="1" t="s">
        <v>859</v>
      </c>
      <c r="E36" s="15">
        <v>1.4482220924626985</v>
      </c>
      <c r="F36" s="26">
        <v>837.27984344422691</v>
      </c>
      <c r="G36" s="19"/>
      <c r="H36" s="3"/>
      <c r="I36" s="3"/>
      <c r="J36" s="1">
        <v>3450</v>
      </c>
      <c r="K36" s="1" t="s">
        <v>880</v>
      </c>
      <c r="L36" s="15">
        <v>1.1368949479538351</v>
      </c>
      <c r="M36" s="26">
        <v>181.74242424242425</v>
      </c>
      <c r="N36" s="20"/>
      <c r="O36" s="3"/>
      <c r="P36" s="3"/>
      <c r="Q36" s="15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2">
      <c r="A37" s="3"/>
      <c r="B37" s="1">
        <v>3450</v>
      </c>
      <c r="C37" s="1" t="s">
        <v>879</v>
      </c>
      <c r="D37" s="1" t="s">
        <v>859</v>
      </c>
      <c r="E37" s="15">
        <v>1.3346128220615097</v>
      </c>
      <c r="F37" s="26">
        <v>241.71539961013647</v>
      </c>
      <c r="G37" s="19"/>
      <c r="H37" s="3"/>
      <c r="I37" s="3"/>
      <c r="J37" s="1">
        <v>3450</v>
      </c>
      <c r="K37" s="1" t="s">
        <v>882</v>
      </c>
      <c r="L37" s="15">
        <v>1.3539987046557931</v>
      </c>
      <c r="M37" s="26">
        <v>335.19902912621359</v>
      </c>
      <c r="N37" s="20"/>
      <c r="O37" s="3"/>
      <c r="P37" s="3"/>
      <c r="Q37" s="15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">
      <c r="A38" s="3"/>
      <c r="B38" s="1">
        <v>3450</v>
      </c>
      <c r="C38" s="1" t="s">
        <v>880</v>
      </c>
      <c r="D38" s="1" t="s">
        <v>881</v>
      </c>
      <c r="E38" s="15">
        <v>0.95239918930168477</v>
      </c>
      <c r="F38" s="26">
        <v>538.88888888888891</v>
      </c>
      <c r="G38" s="19" t="s">
        <v>88</v>
      </c>
      <c r="H38" s="3"/>
      <c r="I38" s="3"/>
      <c r="J38" s="1">
        <v>3450</v>
      </c>
      <c r="K38" s="1" t="s">
        <v>883</v>
      </c>
      <c r="L38" s="15">
        <v>1.1944925656699068</v>
      </c>
      <c r="M38" s="26">
        <v>282.32176656151421</v>
      </c>
      <c r="N38" s="20"/>
      <c r="O38" s="3"/>
      <c r="P38" s="3"/>
      <c r="Q38" s="15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3"/>
      <c r="B39" s="1">
        <v>3450</v>
      </c>
      <c r="C39" s="1" t="s">
        <v>882</v>
      </c>
      <c r="D39" s="1" t="s">
        <v>881</v>
      </c>
      <c r="E39" s="15">
        <v>0.92934378546180219</v>
      </c>
      <c r="F39" s="26">
        <v>733.68421052631584</v>
      </c>
      <c r="G39" s="19"/>
      <c r="H39" s="3"/>
      <c r="I39" s="3"/>
      <c r="J39" s="1">
        <v>3450</v>
      </c>
      <c r="K39" s="1" t="s">
        <v>884</v>
      </c>
      <c r="L39" s="15">
        <v>1.4244479740897411</v>
      </c>
      <c r="M39" s="26">
        <v>534.0700218818381</v>
      </c>
      <c r="N39" s="20"/>
      <c r="O39" s="3"/>
      <c r="P39" s="3"/>
      <c r="Q39" s="15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">
      <c r="A40" s="3"/>
      <c r="B40" s="1">
        <v>3450</v>
      </c>
      <c r="C40" s="1" t="s">
        <v>883</v>
      </c>
      <c r="D40" s="1" t="s">
        <v>881</v>
      </c>
      <c r="E40" s="15">
        <v>1.0475421353476946</v>
      </c>
      <c r="F40" s="26">
        <v>255.78947368421055</v>
      </c>
      <c r="G40" s="19"/>
      <c r="H40" s="3" t="s">
        <v>1468</v>
      </c>
      <c r="I40" s="3" t="s">
        <v>1663</v>
      </c>
      <c r="J40" s="1">
        <v>2975</v>
      </c>
      <c r="K40" s="1" t="s">
        <v>1469</v>
      </c>
      <c r="L40" s="15">
        <v>1.5030459613126101</v>
      </c>
      <c r="M40" s="26">
        <v>750.022945342208</v>
      </c>
      <c r="N40" s="20" t="s">
        <v>1444</v>
      </c>
      <c r="O40" s="3"/>
      <c r="P40" s="3"/>
      <c r="Q40" s="15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2">
      <c r="A41" s="3"/>
      <c r="B41" s="1">
        <v>3450</v>
      </c>
      <c r="C41" s="1" t="s">
        <v>884</v>
      </c>
      <c r="D41" s="1" t="s">
        <v>881</v>
      </c>
      <c r="E41" s="15">
        <v>0.42375959512797534</v>
      </c>
      <c r="F41" s="26">
        <v>3042.5</v>
      </c>
      <c r="G41" s="19"/>
      <c r="H41" s="3" t="s">
        <v>1353</v>
      </c>
      <c r="I41" s="3" t="s">
        <v>1664</v>
      </c>
      <c r="J41" s="1">
        <v>2950</v>
      </c>
      <c r="K41" s="1" t="s">
        <v>888</v>
      </c>
      <c r="L41" s="15">
        <v>0.99424255992779387</v>
      </c>
      <c r="M41" s="26">
        <v>172.69503546099293</v>
      </c>
      <c r="N41" s="20" t="s">
        <v>887</v>
      </c>
      <c r="O41" s="3"/>
      <c r="P41" s="3"/>
      <c r="Q41" s="15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3"/>
      <c r="B42" s="1">
        <v>3450</v>
      </c>
      <c r="C42" s="1" t="s">
        <v>885</v>
      </c>
      <c r="D42" s="1" t="s">
        <v>881</v>
      </c>
      <c r="E42" s="15">
        <v>0.50119810212985327</v>
      </c>
      <c r="F42" s="26">
        <v>2436.3636363636365</v>
      </c>
      <c r="G42" s="19"/>
      <c r="H42" s="3"/>
      <c r="I42" s="3" t="s">
        <v>1665</v>
      </c>
      <c r="J42" s="1">
        <v>2950</v>
      </c>
      <c r="K42" s="1" t="s">
        <v>892</v>
      </c>
      <c r="L42" s="15">
        <v>0.86172430558411184</v>
      </c>
      <c r="M42" s="26">
        <v>76.068421052631578</v>
      </c>
      <c r="N42" s="20" t="s">
        <v>88</v>
      </c>
      <c r="O42" s="3"/>
      <c r="P42" s="3"/>
      <c r="Q42" s="15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3"/>
      <c r="B43" s="1">
        <v>3450</v>
      </c>
      <c r="C43" s="1" t="s">
        <v>890</v>
      </c>
      <c r="D43" s="1" t="s">
        <v>891</v>
      </c>
      <c r="E43" s="15">
        <v>1.4485106022525802</v>
      </c>
      <c r="F43" s="26" t="s">
        <v>1386</v>
      </c>
      <c r="G43" s="19" t="s">
        <v>1374</v>
      </c>
      <c r="H43" s="3"/>
      <c r="I43" s="3"/>
      <c r="J43" s="1">
        <v>2950</v>
      </c>
      <c r="K43" s="1" t="s">
        <v>893</v>
      </c>
      <c r="L43" s="15">
        <v>0.96133976662111564</v>
      </c>
      <c r="M43" s="26">
        <v>94.314009661835755</v>
      </c>
      <c r="N43" s="20"/>
      <c r="O43" s="3"/>
      <c r="P43" s="3"/>
      <c r="Q43" s="15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2">
      <c r="A44" s="3"/>
      <c r="B44" s="1">
        <v>3450</v>
      </c>
      <c r="C44" s="1" t="s">
        <v>890</v>
      </c>
      <c r="D44" s="1" t="s">
        <v>891</v>
      </c>
      <c r="E44" s="15">
        <v>1.3746986078836485</v>
      </c>
      <c r="F44" s="26" t="s">
        <v>1386</v>
      </c>
      <c r="G44" s="19"/>
      <c r="H44" s="3"/>
      <c r="I44" s="3"/>
      <c r="J44" s="1">
        <v>2950</v>
      </c>
      <c r="K44" s="1" t="s">
        <v>894</v>
      </c>
      <c r="L44" s="15">
        <v>0.965149241144729</v>
      </c>
      <c r="M44" s="26">
        <v>73.441860465116278</v>
      </c>
      <c r="N44" s="20"/>
      <c r="O44" s="3"/>
      <c r="P44" s="3"/>
      <c r="Q44" s="15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2">
      <c r="A45" s="3"/>
      <c r="B45" s="1">
        <v>3450</v>
      </c>
      <c r="C45" s="1" t="s">
        <v>890</v>
      </c>
      <c r="D45" s="1" t="s">
        <v>891</v>
      </c>
      <c r="E45" s="15">
        <v>1.322152678623614</v>
      </c>
      <c r="F45" s="26" t="s">
        <v>1386</v>
      </c>
      <c r="G45" s="19"/>
      <c r="H45" s="3"/>
      <c r="I45" s="3"/>
      <c r="J45" s="1">
        <v>2950</v>
      </c>
      <c r="K45" s="1" t="s">
        <v>895</v>
      </c>
      <c r="L45" s="15">
        <v>0.84030218647944455</v>
      </c>
      <c r="M45" s="26">
        <v>135.93835616438358</v>
      </c>
      <c r="N45" s="20"/>
      <c r="O45" s="3"/>
      <c r="P45" s="3"/>
      <c r="Q45" s="15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2">
      <c r="A46" s="3"/>
      <c r="B46" s="1">
        <v>3450</v>
      </c>
      <c r="C46" s="1" t="s">
        <v>890</v>
      </c>
      <c r="D46" s="1" t="s">
        <v>891</v>
      </c>
      <c r="E46" s="15">
        <v>1.3285623671552242</v>
      </c>
      <c r="F46" s="26" t="s">
        <v>1386</v>
      </c>
      <c r="G46" s="19"/>
      <c r="H46" s="3"/>
      <c r="I46" s="3"/>
      <c r="J46" s="1">
        <v>2950</v>
      </c>
      <c r="K46" s="1" t="s">
        <v>900</v>
      </c>
      <c r="L46" s="15">
        <v>0.90176902180875218</v>
      </c>
      <c r="M46" s="26">
        <v>72.290502793296085</v>
      </c>
      <c r="N46" s="20"/>
      <c r="O46" s="3"/>
      <c r="P46" s="3"/>
      <c r="Q46" s="15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">
      <c r="A47" s="3"/>
      <c r="B47" s="1">
        <v>3450</v>
      </c>
      <c r="C47" s="1" t="s">
        <v>896</v>
      </c>
      <c r="D47" s="1" t="s">
        <v>891</v>
      </c>
      <c r="E47" s="15">
        <v>1.3914730981059642</v>
      </c>
      <c r="F47" s="26" t="s">
        <v>1386</v>
      </c>
      <c r="G47" s="19"/>
      <c r="H47" s="3"/>
      <c r="I47" s="3"/>
      <c r="J47" s="1">
        <v>2950</v>
      </c>
      <c r="K47" s="1" t="s">
        <v>902</v>
      </c>
      <c r="L47" s="15">
        <v>0.8497990934331825</v>
      </c>
      <c r="M47" s="26">
        <v>64.712121212121218</v>
      </c>
      <c r="N47" s="20"/>
      <c r="O47" s="3"/>
      <c r="P47" s="3"/>
      <c r="Q47" s="15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">
      <c r="A48" s="3"/>
      <c r="B48" s="1">
        <v>3450</v>
      </c>
      <c r="C48" s="1" t="s">
        <v>896</v>
      </c>
      <c r="D48" s="1" t="s">
        <v>891</v>
      </c>
      <c r="E48" s="15">
        <v>1.2541641235005272</v>
      </c>
      <c r="F48" s="26" t="s">
        <v>1386</v>
      </c>
      <c r="G48" s="19"/>
      <c r="H48" s="3"/>
      <c r="I48" s="3"/>
      <c r="J48" s="1">
        <v>2950</v>
      </c>
      <c r="K48" s="1" t="s">
        <v>904</v>
      </c>
      <c r="L48" s="15">
        <v>0.85078791039342538</v>
      </c>
      <c r="M48" s="26">
        <v>65.680432645034415</v>
      </c>
      <c r="N48" s="20"/>
      <c r="O48" s="3"/>
      <c r="P48" s="3"/>
      <c r="Q48" s="15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">
      <c r="A49" s="3"/>
      <c r="B49" s="1">
        <v>3450</v>
      </c>
      <c r="C49" s="1" t="s">
        <v>896</v>
      </c>
      <c r="D49" s="1" t="s">
        <v>891</v>
      </c>
      <c r="E49" s="15">
        <v>1.4082664795279567</v>
      </c>
      <c r="F49" s="26" t="s">
        <v>1386</v>
      </c>
      <c r="G49" s="19"/>
      <c r="H49" s="3"/>
      <c r="I49" s="3"/>
      <c r="J49" s="1">
        <v>2950</v>
      </c>
      <c r="K49" s="1" t="s">
        <v>906</v>
      </c>
      <c r="L49" s="15">
        <v>0.84741618619037495</v>
      </c>
      <c r="M49" s="26">
        <v>131.89620882535738</v>
      </c>
      <c r="N49" s="20"/>
      <c r="O49" s="3"/>
      <c r="P49" s="3"/>
      <c r="Q49" s="15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2">
      <c r="A50" s="3"/>
      <c r="B50" s="1">
        <v>3450</v>
      </c>
      <c r="C50" s="1" t="s">
        <v>896</v>
      </c>
      <c r="D50" s="1" t="s">
        <v>891</v>
      </c>
      <c r="E50" s="15">
        <v>1.2765341204697787</v>
      </c>
      <c r="F50" s="26" t="s">
        <v>1386</v>
      </c>
      <c r="G50" s="19"/>
      <c r="H50" s="3"/>
      <c r="I50" s="3"/>
      <c r="J50" s="1">
        <v>2950</v>
      </c>
      <c r="K50" s="1" t="s">
        <v>908</v>
      </c>
      <c r="L50" s="15">
        <v>0.83598985721749852</v>
      </c>
      <c r="M50" s="26">
        <v>40.670716889428917</v>
      </c>
      <c r="N50" s="20"/>
      <c r="O50" s="3"/>
      <c r="P50" s="3"/>
      <c r="Q50" s="15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2">
      <c r="A51" s="3"/>
      <c r="B51" s="1">
        <v>3450</v>
      </c>
      <c r="C51" s="1" t="s">
        <v>896</v>
      </c>
      <c r="D51" s="1" t="s">
        <v>891</v>
      </c>
      <c r="E51" s="15">
        <v>1.4319967376097411</v>
      </c>
      <c r="F51" s="26" t="s">
        <v>1386</v>
      </c>
      <c r="G51" s="19"/>
      <c r="H51" s="3"/>
      <c r="I51" s="3"/>
      <c r="J51" s="1">
        <v>2950</v>
      </c>
      <c r="K51" s="1" t="s">
        <v>910</v>
      </c>
      <c r="L51" s="15">
        <v>0.93092976009351192</v>
      </c>
      <c r="M51" s="26">
        <v>38.614552605703047</v>
      </c>
      <c r="N51" s="20"/>
      <c r="O51" s="3"/>
      <c r="P51" s="3"/>
      <c r="Q51" s="15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2">
      <c r="A52" s="3"/>
      <c r="B52" s="1">
        <v>3450</v>
      </c>
      <c r="C52" s="1" t="s">
        <v>896</v>
      </c>
      <c r="D52" s="1" t="s">
        <v>891</v>
      </c>
      <c r="E52" s="15">
        <v>1.2962565106455066</v>
      </c>
      <c r="F52" s="26" t="s">
        <v>1386</v>
      </c>
      <c r="G52" s="19"/>
      <c r="H52" s="3" t="s">
        <v>1354</v>
      </c>
      <c r="I52" s="3" t="s">
        <v>1664</v>
      </c>
      <c r="J52" s="1">
        <v>2820</v>
      </c>
      <c r="K52" s="1" t="s">
        <v>912</v>
      </c>
      <c r="L52" s="15">
        <v>0.61605863704779673</v>
      </c>
      <c r="M52" s="26">
        <v>186.75</v>
      </c>
      <c r="N52" s="20" t="s">
        <v>1377</v>
      </c>
      <c r="O52" s="3"/>
      <c r="P52" s="3"/>
      <c r="Q52" s="15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">
      <c r="A53" s="3"/>
      <c r="B53" s="1">
        <v>3450</v>
      </c>
      <c r="C53" s="1" t="s">
        <v>880</v>
      </c>
      <c r="D53" s="1" t="s">
        <v>886</v>
      </c>
      <c r="E53" s="15">
        <v>1.1368949479538351</v>
      </c>
      <c r="F53" s="26">
        <v>181.74242424242425</v>
      </c>
      <c r="G53" s="19" t="s">
        <v>88</v>
      </c>
      <c r="H53" s="3"/>
      <c r="I53" s="3" t="s">
        <v>1665</v>
      </c>
      <c r="J53" s="1">
        <v>2820</v>
      </c>
      <c r="K53" s="1" t="s">
        <v>915</v>
      </c>
      <c r="L53" s="15">
        <v>0.76885594235777155</v>
      </c>
      <c r="M53" s="26">
        <v>443.5454545454545</v>
      </c>
      <c r="N53" s="20"/>
      <c r="O53" s="3"/>
      <c r="P53" s="3"/>
      <c r="Q53" s="15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2">
      <c r="A54" s="3"/>
      <c r="B54" s="1">
        <v>3450</v>
      </c>
      <c r="C54" s="1" t="s">
        <v>882</v>
      </c>
      <c r="D54" s="1" t="s">
        <v>886</v>
      </c>
      <c r="E54" s="15">
        <v>1.3539987046557931</v>
      </c>
      <c r="F54" s="26">
        <v>335.19902912621359</v>
      </c>
      <c r="G54" s="19"/>
      <c r="H54" s="3"/>
      <c r="I54" s="3"/>
      <c r="J54" s="1">
        <v>2820</v>
      </c>
      <c r="K54" s="1" t="s">
        <v>917</v>
      </c>
      <c r="L54" s="15">
        <v>0.79131151852085413</v>
      </c>
      <c r="M54" s="26">
        <v>242.84210526315789</v>
      </c>
      <c r="N54" s="20"/>
      <c r="O54" s="3"/>
      <c r="P54" s="3"/>
      <c r="Q54" s="15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3"/>
      <c r="B55" s="1">
        <v>3450</v>
      </c>
      <c r="C55" s="1" t="s">
        <v>883</v>
      </c>
      <c r="D55" s="1" t="s">
        <v>886</v>
      </c>
      <c r="E55" s="15">
        <v>1.1944925656699068</v>
      </c>
      <c r="F55" s="26">
        <v>282.32176656151421</v>
      </c>
      <c r="G55" s="19"/>
      <c r="H55" s="3"/>
      <c r="I55" s="3"/>
      <c r="J55" s="1">
        <v>2820</v>
      </c>
      <c r="K55" s="1" t="s">
        <v>919</v>
      </c>
      <c r="L55" s="15">
        <v>0.81512077502200819</v>
      </c>
      <c r="M55" s="26">
        <v>309.66666666666663</v>
      </c>
      <c r="N55" s="20"/>
      <c r="O55" s="3"/>
      <c r="P55" s="3"/>
      <c r="Q55" s="15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3"/>
      <c r="B56" s="1">
        <v>3450</v>
      </c>
      <c r="C56" s="1" t="s">
        <v>884</v>
      </c>
      <c r="D56" s="1" t="s">
        <v>886</v>
      </c>
      <c r="E56" s="15">
        <v>1.4244479740897411</v>
      </c>
      <c r="F56" s="26">
        <v>534.0700218818381</v>
      </c>
      <c r="G56" s="19"/>
      <c r="H56" s="3"/>
      <c r="I56" s="3"/>
      <c r="J56" s="1">
        <v>2820</v>
      </c>
      <c r="K56" s="1" t="s">
        <v>921</v>
      </c>
      <c r="L56" s="15">
        <v>0.90286336667717615</v>
      </c>
      <c r="M56" s="26">
        <v>432.88888888888891</v>
      </c>
      <c r="N56" s="20"/>
      <c r="O56" s="3"/>
      <c r="P56" s="3"/>
      <c r="Q56" s="15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2">
      <c r="A57" s="3" t="s">
        <v>1351</v>
      </c>
      <c r="B57" s="1">
        <v>3416</v>
      </c>
      <c r="C57" s="1" t="s">
        <v>898</v>
      </c>
      <c r="D57" s="1" t="s">
        <v>899</v>
      </c>
      <c r="E57" s="15">
        <v>2.0905680977040042</v>
      </c>
      <c r="F57" s="26">
        <v>5670.8860759493664</v>
      </c>
      <c r="G57" s="19" t="s">
        <v>897</v>
      </c>
      <c r="H57" s="3" t="s">
        <v>1355</v>
      </c>
      <c r="I57" s="3" t="s">
        <v>1666</v>
      </c>
      <c r="J57" s="1">
        <v>2800</v>
      </c>
      <c r="K57" s="1" t="s">
        <v>924</v>
      </c>
      <c r="L57" s="15">
        <v>0.8968888440228765</v>
      </c>
      <c r="M57" s="26">
        <v>131.81818181818181</v>
      </c>
      <c r="N57" s="20" t="s">
        <v>923</v>
      </c>
      <c r="O57" s="3"/>
      <c r="P57" s="3"/>
      <c r="Q57" s="15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">
      <c r="A58" s="3"/>
      <c r="B58" s="1">
        <v>3416</v>
      </c>
      <c r="C58" s="1" t="s">
        <v>901</v>
      </c>
      <c r="D58" s="1" t="s">
        <v>899</v>
      </c>
      <c r="E58" s="15">
        <v>2.2005002602005961</v>
      </c>
      <c r="F58" s="26">
        <v>2560.3960396039606</v>
      </c>
      <c r="G58" s="19"/>
      <c r="H58" s="3"/>
      <c r="I58" s="3" t="s">
        <v>1667</v>
      </c>
      <c r="J58" s="1">
        <v>2800</v>
      </c>
      <c r="K58" s="1" t="s">
        <v>927</v>
      </c>
      <c r="L58" s="15">
        <v>1.3992030522102623</v>
      </c>
      <c r="M58" s="26">
        <v>517.9487179487179</v>
      </c>
      <c r="N58" s="20"/>
      <c r="O58" s="3"/>
      <c r="P58" s="3"/>
      <c r="Q58" s="15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3"/>
      <c r="B59" s="1">
        <v>3416</v>
      </c>
      <c r="C59" s="1" t="s">
        <v>903</v>
      </c>
      <c r="D59" s="1" t="s">
        <v>899</v>
      </c>
      <c r="E59" s="15">
        <v>1.7702639017900941</v>
      </c>
      <c r="F59" s="26">
        <v>4842.063492063492</v>
      </c>
      <c r="G59" s="19"/>
      <c r="H59" s="3"/>
      <c r="I59" s="3"/>
      <c r="J59" s="1">
        <v>2800</v>
      </c>
      <c r="K59" s="1" t="s">
        <v>929</v>
      </c>
      <c r="L59" s="15">
        <v>1.5139789042213019</v>
      </c>
      <c r="M59" s="26">
        <v>713.95348837209303</v>
      </c>
      <c r="N59" s="20"/>
      <c r="O59" s="3"/>
      <c r="P59" s="3"/>
      <c r="Q59" s="15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">
      <c r="A60" s="3"/>
      <c r="B60" s="1">
        <v>3416</v>
      </c>
      <c r="C60" s="1" t="s">
        <v>905</v>
      </c>
      <c r="D60" s="1" t="s">
        <v>899</v>
      </c>
      <c r="E60" s="15">
        <v>1.7368727570562814</v>
      </c>
      <c r="F60" s="26">
        <v>4111.4285714285716</v>
      </c>
      <c r="G60" s="19"/>
      <c r="H60" s="3"/>
      <c r="I60" s="3"/>
      <c r="J60" s="1">
        <v>2800</v>
      </c>
      <c r="K60" s="1" t="s">
        <v>931</v>
      </c>
      <c r="L60" s="15">
        <v>1.194586092258356</v>
      </c>
      <c r="M60" s="26">
        <v>327.65957446808511</v>
      </c>
      <c r="N60" s="20"/>
      <c r="O60" s="3"/>
      <c r="P60" s="3"/>
      <c r="Q60" s="15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3" t="s">
        <v>1352</v>
      </c>
      <c r="B61" s="1">
        <v>3225</v>
      </c>
      <c r="C61" s="1" t="s">
        <v>907</v>
      </c>
      <c r="D61" s="1" t="s">
        <v>899</v>
      </c>
      <c r="E61" s="15">
        <v>2.0500420789175369</v>
      </c>
      <c r="F61" s="26">
        <v>148.69565217391306</v>
      </c>
      <c r="G61" s="19"/>
      <c r="H61" s="3"/>
      <c r="I61" s="3"/>
      <c r="J61" s="1">
        <v>2800</v>
      </c>
      <c r="K61" s="1" t="s">
        <v>933</v>
      </c>
      <c r="L61" s="15">
        <v>0.70976955202184955</v>
      </c>
      <c r="M61" s="26">
        <v>98</v>
      </c>
      <c r="N61" s="20"/>
      <c r="O61" s="3"/>
      <c r="P61" s="3"/>
      <c r="Q61" s="15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">
      <c r="A62" s="3" t="s">
        <v>1468</v>
      </c>
      <c r="B62" s="1">
        <v>2975</v>
      </c>
      <c r="C62" s="1" t="s">
        <v>1469</v>
      </c>
      <c r="D62" s="1" t="s">
        <v>1175</v>
      </c>
      <c r="E62" s="15">
        <v>1.5030459613126101</v>
      </c>
      <c r="F62" s="26">
        <v>750.022945342208</v>
      </c>
      <c r="G62" s="19" t="s">
        <v>1444</v>
      </c>
      <c r="H62" s="3"/>
      <c r="I62" s="3"/>
      <c r="J62" s="1">
        <v>2800</v>
      </c>
      <c r="K62" s="1" t="s">
        <v>935</v>
      </c>
      <c r="L62" s="15">
        <v>1.0420129705805004</v>
      </c>
      <c r="M62" s="26">
        <v>254.05405405405406</v>
      </c>
      <c r="N62" s="20"/>
      <c r="O62" s="3"/>
      <c r="P62" s="3"/>
      <c r="Q62" s="15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">
      <c r="A63" s="3" t="s">
        <v>1353</v>
      </c>
      <c r="B63" s="1">
        <v>2950</v>
      </c>
      <c r="C63" s="1" t="s">
        <v>909</v>
      </c>
      <c r="D63" s="1" t="s">
        <v>889</v>
      </c>
      <c r="E63" s="15">
        <v>2.4158794417463727</v>
      </c>
      <c r="F63" s="26">
        <v>1489.8214285714287</v>
      </c>
      <c r="G63" s="19" t="s">
        <v>88</v>
      </c>
      <c r="H63" s="3"/>
      <c r="I63" s="3"/>
      <c r="J63" s="1">
        <v>2800</v>
      </c>
      <c r="K63" s="1" t="s">
        <v>937</v>
      </c>
      <c r="L63" s="15">
        <v>1.5302270856995175</v>
      </c>
      <c r="M63" s="26">
        <v>591.1111111111112</v>
      </c>
      <c r="N63" s="20"/>
      <c r="O63" s="3"/>
      <c r="P63" s="3"/>
      <c r="Q63" s="15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">
      <c r="A64" s="3"/>
      <c r="B64" s="1">
        <v>2950</v>
      </c>
      <c r="C64" s="1" t="s">
        <v>911</v>
      </c>
      <c r="D64" s="1" t="s">
        <v>889</v>
      </c>
      <c r="E64" s="15">
        <v>2.1925740129664368</v>
      </c>
      <c r="F64" s="26">
        <v>1430.5134474327629</v>
      </c>
      <c r="G64" s="19"/>
      <c r="H64" s="3"/>
      <c r="I64" s="3"/>
      <c r="J64" s="1">
        <v>2800</v>
      </c>
      <c r="K64" s="1" t="s">
        <v>939</v>
      </c>
      <c r="L64" s="15">
        <v>1.2753031274076407</v>
      </c>
      <c r="M64" s="26">
        <v>916.66666666666674</v>
      </c>
      <c r="N64" s="20"/>
      <c r="O64" s="3"/>
      <c r="P64" s="3"/>
      <c r="Q64" s="15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">
      <c r="A65" s="3"/>
      <c r="B65" s="1">
        <v>2950</v>
      </c>
      <c r="C65" s="1" t="s">
        <v>914</v>
      </c>
      <c r="D65" s="1" t="s">
        <v>889</v>
      </c>
      <c r="E65" s="15">
        <v>1.6918022655844951</v>
      </c>
      <c r="F65" s="26">
        <v>641.71962616822429</v>
      </c>
      <c r="G65" s="19"/>
      <c r="H65" s="3"/>
      <c r="I65" s="3"/>
      <c r="J65" s="1">
        <v>2800</v>
      </c>
      <c r="K65" s="1" t="s">
        <v>941</v>
      </c>
      <c r="L65" s="15">
        <v>1.3027630984955709</v>
      </c>
      <c r="M65" s="26">
        <v>784.61538461538464</v>
      </c>
      <c r="N65" s="20"/>
      <c r="O65" s="3"/>
      <c r="P65" s="3"/>
      <c r="Q65" s="15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2">
      <c r="A66" s="3"/>
      <c r="B66" s="1">
        <v>2950</v>
      </c>
      <c r="C66" s="1" t="s">
        <v>916</v>
      </c>
      <c r="D66" s="1" t="s">
        <v>889</v>
      </c>
      <c r="E66" s="15">
        <v>1.5880935018982543</v>
      </c>
      <c r="F66" s="26">
        <v>1107.3922651933701</v>
      </c>
      <c r="G66" s="19"/>
      <c r="H66" s="3"/>
      <c r="I66" s="3"/>
      <c r="J66" s="1">
        <v>2800</v>
      </c>
      <c r="K66" s="1" t="s">
        <v>942</v>
      </c>
      <c r="L66" s="15">
        <v>0.63754542089466848</v>
      </c>
      <c r="M66" s="26">
        <v>237.03703703703707</v>
      </c>
      <c r="N66" s="20"/>
      <c r="O66" s="3"/>
      <c r="P66" s="3"/>
      <c r="Q66" s="15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3"/>
      <c r="B67" s="1">
        <v>2950</v>
      </c>
      <c r="C67" s="1" t="s">
        <v>918</v>
      </c>
      <c r="D67" s="1" t="s">
        <v>889</v>
      </c>
      <c r="E67" s="15">
        <v>1.7579706822801107</v>
      </c>
      <c r="F67" s="26">
        <v>1662.3778801843316</v>
      </c>
      <c r="G67" s="19"/>
      <c r="H67" s="3"/>
      <c r="I67" s="3"/>
      <c r="J67" s="1">
        <v>2800</v>
      </c>
      <c r="K67" s="1" t="s">
        <v>944</v>
      </c>
      <c r="L67" s="15">
        <v>1.0369053000224886</v>
      </c>
      <c r="M67" s="26">
        <v>254.54545454545453</v>
      </c>
      <c r="N67" s="20"/>
      <c r="O67" s="3"/>
      <c r="P67" s="3"/>
      <c r="Q67" s="15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2">
      <c r="A68" s="3"/>
      <c r="B68" s="1">
        <v>2950</v>
      </c>
      <c r="C68" s="1" t="s">
        <v>920</v>
      </c>
      <c r="D68" s="1" t="s">
        <v>889</v>
      </c>
      <c r="E68" s="15">
        <v>0.34522297705500138</v>
      </c>
      <c r="F68" s="26">
        <v>3280.25</v>
      </c>
      <c r="G68" s="19"/>
      <c r="H68" s="3"/>
      <c r="I68" s="3"/>
      <c r="J68" s="1">
        <v>2800</v>
      </c>
      <c r="K68" s="1" t="s">
        <v>945</v>
      </c>
      <c r="L68" s="15">
        <v>0.89494823032274007</v>
      </c>
      <c r="M68" s="26">
        <v>120.37037037037037</v>
      </c>
      <c r="N68" s="20"/>
      <c r="O68" s="3"/>
      <c r="P68" s="3"/>
      <c r="Q68" s="15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2">
      <c r="A69" s="3"/>
      <c r="B69" s="1">
        <v>2950</v>
      </c>
      <c r="C69" s="1" t="s">
        <v>922</v>
      </c>
      <c r="D69" s="1" t="s">
        <v>889</v>
      </c>
      <c r="E69" s="15">
        <v>2.3150148448993391</v>
      </c>
      <c r="F69" s="26">
        <v>1143.8145161290322</v>
      </c>
      <c r="G69" s="19"/>
      <c r="H69" s="3"/>
      <c r="I69" s="3"/>
      <c r="J69" s="1">
        <v>2800</v>
      </c>
      <c r="K69" s="1" t="s">
        <v>946</v>
      </c>
      <c r="L69" s="15">
        <v>1.1679220418082239</v>
      </c>
      <c r="M69" s="26">
        <v>1547.8260869565217</v>
      </c>
      <c r="N69" s="20"/>
      <c r="O69" s="3"/>
      <c r="P69" s="3"/>
      <c r="Q69" s="15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">
      <c r="A70" s="3"/>
      <c r="B70" s="1">
        <v>2950</v>
      </c>
      <c r="C70" s="1" t="s">
        <v>926</v>
      </c>
      <c r="D70" s="1" t="s">
        <v>889</v>
      </c>
      <c r="E70" s="15">
        <v>0.92046199611964463</v>
      </c>
      <c r="F70" s="26">
        <v>427.8191560616209</v>
      </c>
      <c r="G70" s="19"/>
      <c r="H70" s="3"/>
      <c r="I70" s="3"/>
      <c r="J70" s="1">
        <v>2800</v>
      </c>
      <c r="K70" s="1" t="s">
        <v>947</v>
      </c>
      <c r="L70" s="15">
        <v>1.4828851938727954</v>
      </c>
      <c r="M70" s="26">
        <v>222.72727272727275</v>
      </c>
      <c r="N70" s="20"/>
      <c r="O70" s="3"/>
      <c r="P70" s="3"/>
      <c r="Q70" s="15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2">
      <c r="A71" s="3"/>
      <c r="B71" s="1">
        <v>2950</v>
      </c>
      <c r="C71" s="1" t="s">
        <v>928</v>
      </c>
      <c r="D71" s="1" t="s">
        <v>889</v>
      </c>
      <c r="E71" s="15">
        <v>4.0800405763178009</v>
      </c>
      <c r="F71" s="26">
        <v>369.8566644340255</v>
      </c>
      <c r="G71" s="19"/>
      <c r="H71" s="3"/>
      <c r="I71" s="3"/>
      <c r="J71" s="1">
        <v>2800</v>
      </c>
      <c r="K71" s="1" t="s">
        <v>949</v>
      </c>
      <c r="L71" s="15">
        <v>0.94270417045317689</v>
      </c>
      <c r="M71" s="26">
        <v>360.97560975609758</v>
      </c>
      <c r="N71" s="20"/>
      <c r="O71" s="3"/>
      <c r="P71" s="3"/>
      <c r="Q71" s="15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">
      <c r="A72" s="3"/>
      <c r="B72" s="1">
        <v>2950</v>
      </c>
      <c r="C72" s="1" t="s">
        <v>930</v>
      </c>
      <c r="D72" s="1" t="s">
        <v>889</v>
      </c>
      <c r="E72" s="15">
        <v>11.557421211364307</v>
      </c>
      <c r="F72" s="26">
        <v>78.975217682518434</v>
      </c>
      <c r="G72" s="19"/>
      <c r="H72" s="3"/>
      <c r="I72" s="3"/>
      <c r="J72" s="1">
        <v>2800</v>
      </c>
      <c r="K72" s="1" t="s">
        <v>951</v>
      </c>
      <c r="L72" s="15">
        <v>1.4824892496902882</v>
      </c>
      <c r="M72" s="26">
        <v>26.923076923076923</v>
      </c>
      <c r="N72" s="20"/>
      <c r="O72" s="3"/>
      <c r="P72" s="3"/>
      <c r="Q72" s="15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3"/>
      <c r="B73" s="1">
        <v>2950</v>
      </c>
      <c r="C73" s="1" t="s">
        <v>932</v>
      </c>
      <c r="D73" s="1" t="s">
        <v>889</v>
      </c>
      <c r="E73" s="15">
        <v>1.2036957753351454</v>
      </c>
      <c r="F73" s="26">
        <v>942.70122783083218</v>
      </c>
      <c r="G73" s="19" t="s">
        <v>1375</v>
      </c>
      <c r="H73" s="3"/>
      <c r="I73" s="3"/>
      <c r="J73" s="1">
        <v>2800</v>
      </c>
      <c r="K73" s="1" t="s">
        <v>953</v>
      </c>
      <c r="L73" s="15">
        <v>1.6802746291900263</v>
      </c>
      <c r="M73" s="26">
        <v>29.11392405063291</v>
      </c>
      <c r="N73" s="20"/>
      <c r="O73" s="3"/>
      <c r="P73" s="3"/>
      <c r="Q73" s="15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2">
      <c r="A74" s="3"/>
      <c r="B74" s="1">
        <v>2950</v>
      </c>
      <c r="C74" s="1" t="s">
        <v>934</v>
      </c>
      <c r="D74" s="1" t="s">
        <v>889</v>
      </c>
      <c r="E74" s="15">
        <v>0.61337545079281108</v>
      </c>
      <c r="F74" s="26">
        <v>589.55223880597009</v>
      </c>
      <c r="G74" s="19"/>
      <c r="H74" s="3"/>
      <c r="I74" s="3"/>
      <c r="J74" s="1">
        <v>2800</v>
      </c>
      <c r="K74" s="1" t="s">
        <v>955</v>
      </c>
      <c r="L74" s="15">
        <v>1.0095022180909363</v>
      </c>
      <c r="M74" s="26">
        <v>41.463414634146339</v>
      </c>
      <c r="N74" s="20"/>
      <c r="O74" s="3"/>
      <c r="P74" s="3"/>
      <c r="Q74" s="15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2">
      <c r="A75" s="3"/>
      <c r="B75" s="1">
        <v>2950</v>
      </c>
      <c r="C75" s="1" t="s">
        <v>936</v>
      </c>
      <c r="D75" s="1" t="s">
        <v>889</v>
      </c>
      <c r="E75" s="15">
        <v>1.1478189469465117</v>
      </c>
      <c r="F75" s="26">
        <v>818.92332789559543</v>
      </c>
      <c r="G75" s="19"/>
      <c r="H75" s="3"/>
      <c r="I75" s="3"/>
      <c r="J75" s="1">
        <v>2800</v>
      </c>
      <c r="K75" s="1" t="s">
        <v>957</v>
      </c>
      <c r="L75" s="15">
        <v>1.0323879418917643</v>
      </c>
      <c r="M75" s="26">
        <v>44.186046511627907</v>
      </c>
      <c r="N75" s="20"/>
      <c r="O75" s="3"/>
      <c r="P75" s="3"/>
      <c r="Q75" s="15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">
      <c r="A76" s="3"/>
      <c r="B76" s="1">
        <v>2950</v>
      </c>
      <c r="C76" s="1" t="s">
        <v>938</v>
      </c>
      <c r="D76" s="1" t="s">
        <v>889</v>
      </c>
      <c r="E76" s="15">
        <v>0.83289220134721742</v>
      </c>
      <c r="F76" s="26">
        <v>311.72413793103453</v>
      </c>
      <c r="G76" s="19"/>
      <c r="H76" s="3"/>
      <c r="I76" s="3"/>
      <c r="J76" s="1">
        <v>2800</v>
      </c>
      <c r="K76" s="1" t="s">
        <v>959</v>
      </c>
      <c r="L76" s="15">
        <v>1.6753170544912384</v>
      </c>
      <c r="M76" s="26">
        <v>1040.7407407407409</v>
      </c>
      <c r="N76" s="20"/>
      <c r="O76" s="3"/>
      <c r="P76" s="3"/>
      <c r="Q76" s="15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3"/>
      <c r="B77" s="1">
        <v>2950</v>
      </c>
      <c r="C77" s="1" t="s">
        <v>940</v>
      </c>
      <c r="D77" s="1" t="s">
        <v>889</v>
      </c>
      <c r="E77" s="15">
        <v>1.3446971699676074</v>
      </c>
      <c r="F77" s="26">
        <v>102.06422018348624</v>
      </c>
      <c r="G77" s="19"/>
      <c r="H77" s="3"/>
      <c r="I77" s="3"/>
      <c r="J77" s="1">
        <v>2800</v>
      </c>
      <c r="K77" s="1" t="s">
        <v>961</v>
      </c>
      <c r="L77" s="15">
        <v>0.96057176259713373</v>
      </c>
      <c r="M77" s="26">
        <v>296.55172413793099</v>
      </c>
      <c r="N77" s="20"/>
      <c r="O77" s="3"/>
      <c r="P77" s="3"/>
      <c r="Q77" s="15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2">
      <c r="A78" s="3"/>
      <c r="B78" s="1">
        <v>2950</v>
      </c>
      <c r="C78" s="1" t="s">
        <v>888</v>
      </c>
      <c r="D78" s="1" t="s">
        <v>889</v>
      </c>
      <c r="E78" s="15">
        <v>0.99424255992779387</v>
      </c>
      <c r="F78" s="26">
        <v>172.69503546099293</v>
      </c>
      <c r="G78" s="19"/>
      <c r="H78" s="3"/>
      <c r="I78" s="3"/>
      <c r="J78" s="1">
        <v>2800</v>
      </c>
      <c r="K78" s="1" t="s">
        <v>963</v>
      </c>
      <c r="L78" s="15">
        <v>0.94875035083997328</v>
      </c>
      <c r="M78" s="26">
        <v>1177.0833333333333</v>
      </c>
      <c r="N78" s="20"/>
      <c r="O78" s="3"/>
      <c r="P78" s="3"/>
      <c r="Q78" s="15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3"/>
      <c r="B79" s="1">
        <v>2950</v>
      </c>
      <c r="C79" s="1" t="s">
        <v>943</v>
      </c>
      <c r="D79" s="1" t="s">
        <v>913</v>
      </c>
      <c r="E79" s="15">
        <v>1.0232210458803321</v>
      </c>
      <c r="F79" s="26">
        <v>38.615384615384613</v>
      </c>
      <c r="G79" s="19"/>
      <c r="H79" s="3"/>
      <c r="I79" s="3"/>
      <c r="J79" s="1">
        <v>2800</v>
      </c>
      <c r="K79" s="1" t="s">
        <v>965</v>
      </c>
      <c r="L79" s="15">
        <v>1.4303761026383399</v>
      </c>
      <c r="M79" s="26">
        <v>644.44444444444446</v>
      </c>
      <c r="N79" s="20"/>
      <c r="O79" s="3"/>
      <c r="P79" s="3"/>
      <c r="Q79" s="15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2">
      <c r="A80" s="3"/>
      <c r="B80" s="1">
        <v>2950</v>
      </c>
      <c r="C80" s="1" t="s">
        <v>938</v>
      </c>
      <c r="D80" s="1" t="s">
        <v>913</v>
      </c>
      <c r="E80" s="15">
        <v>0.83033803676872397</v>
      </c>
      <c r="F80" s="26">
        <v>18.984962406015036</v>
      </c>
      <c r="G80" s="19"/>
      <c r="H80" s="3"/>
      <c r="I80" s="3"/>
      <c r="J80" s="1">
        <v>2800</v>
      </c>
      <c r="K80" s="1" t="s">
        <v>967</v>
      </c>
      <c r="L80" s="15">
        <v>0.99288791880679916</v>
      </c>
      <c r="M80" s="26">
        <v>394.11764705882354</v>
      </c>
      <c r="N80" s="20"/>
      <c r="O80" s="3"/>
      <c r="P80" s="3"/>
      <c r="Q80" s="15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2">
      <c r="A81" s="3"/>
      <c r="B81" s="1">
        <v>2950</v>
      </c>
      <c r="C81" s="1" t="s">
        <v>940</v>
      </c>
      <c r="D81" s="1" t="s">
        <v>913</v>
      </c>
      <c r="E81" s="15">
        <v>1.4365824257309938</v>
      </c>
      <c r="F81" s="26">
        <v>16.173913043478262</v>
      </c>
      <c r="G81" s="19"/>
      <c r="H81" s="3"/>
      <c r="I81" s="3"/>
      <c r="J81" s="1">
        <v>2800</v>
      </c>
      <c r="K81" s="1" t="s">
        <v>969</v>
      </c>
      <c r="L81" s="15">
        <v>1.2616810638494729</v>
      </c>
      <c r="M81" s="26">
        <v>1290</v>
      </c>
      <c r="N81" s="20"/>
      <c r="O81" s="3"/>
      <c r="P81" s="3"/>
      <c r="Q81" s="15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">
      <c r="A82" s="3"/>
      <c r="B82" s="1">
        <v>2950</v>
      </c>
      <c r="C82" s="1" t="s">
        <v>888</v>
      </c>
      <c r="D82" s="1" t="s">
        <v>913</v>
      </c>
      <c r="E82" s="15">
        <v>1.1338098350686485</v>
      </c>
      <c r="F82" s="26">
        <v>57.931034482758626</v>
      </c>
      <c r="G82" s="19"/>
      <c r="H82" s="3"/>
      <c r="I82" s="3"/>
      <c r="J82" s="1">
        <v>2800</v>
      </c>
      <c r="K82" s="1" t="s">
        <v>971</v>
      </c>
      <c r="L82" s="15">
        <v>0.93194659679729897</v>
      </c>
      <c r="M82" s="26">
        <v>380</v>
      </c>
      <c r="N82" s="20"/>
      <c r="O82" s="3"/>
      <c r="P82" s="3"/>
      <c r="Q82" s="15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2">
      <c r="A83" s="3"/>
      <c r="B83" s="1">
        <v>2950</v>
      </c>
      <c r="C83" s="1" t="s">
        <v>948</v>
      </c>
      <c r="D83" s="1" t="s">
        <v>859</v>
      </c>
      <c r="E83" s="15">
        <v>1.0352303035306205</v>
      </c>
      <c r="F83" s="26">
        <v>60.291005291005291</v>
      </c>
      <c r="G83" s="19" t="s">
        <v>1376</v>
      </c>
      <c r="H83" s="3"/>
      <c r="I83" s="3"/>
      <c r="J83" s="1">
        <v>2800</v>
      </c>
      <c r="K83" s="1" t="s">
        <v>1467</v>
      </c>
      <c r="L83" s="15">
        <v>1.1202327800690159</v>
      </c>
      <c r="M83" s="26">
        <v>266.97459679745873</v>
      </c>
      <c r="N83" s="20" t="s">
        <v>1444</v>
      </c>
      <c r="O83" s="3"/>
      <c r="P83" s="3"/>
      <c r="Q83" s="15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2">
      <c r="A84" s="3"/>
      <c r="B84" s="1">
        <v>2950</v>
      </c>
      <c r="C84" s="1" t="s">
        <v>950</v>
      </c>
      <c r="D84" s="1" t="s">
        <v>859</v>
      </c>
      <c r="E84" s="15">
        <v>0.98652360676047213</v>
      </c>
      <c r="F84" s="26">
        <v>67.324414715719058</v>
      </c>
      <c r="G84" s="19"/>
      <c r="H84" s="3" t="s">
        <v>1388</v>
      </c>
      <c r="I84" s="3" t="s">
        <v>1668</v>
      </c>
      <c r="J84" s="1">
        <v>2750</v>
      </c>
      <c r="K84" s="1" t="s">
        <v>1393</v>
      </c>
      <c r="L84" s="15">
        <v>1.1685453714958156</v>
      </c>
      <c r="M84" s="26">
        <v>230.43478260869566</v>
      </c>
      <c r="N84" s="20" t="s">
        <v>1389</v>
      </c>
      <c r="O84" s="3"/>
      <c r="P84" s="3"/>
      <c r="Q84" s="15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2">
      <c r="A85" s="3"/>
      <c r="B85" s="1">
        <v>2950</v>
      </c>
      <c r="C85" s="1" t="s">
        <v>952</v>
      </c>
      <c r="D85" s="1" t="s">
        <v>859</v>
      </c>
      <c r="E85" s="15">
        <v>0.83847457040099427</v>
      </c>
      <c r="F85" s="26">
        <v>54.628571428571433</v>
      </c>
      <c r="G85" s="19"/>
      <c r="H85" s="3"/>
      <c r="I85" s="3"/>
      <c r="J85" s="1">
        <v>2750</v>
      </c>
      <c r="K85" s="1" t="s">
        <v>1395</v>
      </c>
      <c r="L85" s="15">
        <v>1.0161126433444621</v>
      </c>
      <c r="M85" s="26">
        <v>757.14285714285711</v>
      </c>
      <c r="N85" s="20"/>
      <c r="O85" s="3"/>
      <c r="P85" s="3"/>
      <c r="Q85" s="15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2">
      <c r="A86" s="3"/>
      <c r="B86" s="1">
        <v>2950</v>
      </c>
      <c r="C86" s="1" t="s">
        <v>954</v>
      </c>
      <c r="D86" s="1" t="s">
        <v>859</v>
      </c>
      <c r="E86" s="15">
        <v>0.75038579358498758</v>
      </c>
      <c r="F86" s="26">
        <v>145.15555555555554</v>
      </c>
      <c r="G86" s="19"/>
      <c r="H86" s="3" t="s">
        <v>1356</v>
      </c>
      <c r="I86" s="3" t="s">
        <v>1669</v>
      </c>
      <c r="J86" s="1">
        <v>2700</v>
      </c>
      <c r="K86" s="1" t="s">
        <v>973</v>
      </c>
      <c r="L86" s="15">
        <v>0.88160565395791657</v>
      </c>
      <c r="M86" s="26">
        <v>282.60869565217388</v>
      </c>
      <c r="N86" s="20" t="s">
        <v>88</v>
      </c>
      <c r="O86" s="3"/>
      <c r="P86" s="3"/>
      <c r="Q86" s="15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2">
      <c r="A87" s="3"/>
      <c r="B87" s="1">
        <v>2950</v>
      </c>
      <c r="C87" s="1" t="s">
        <v>956</v>
      </c>
      <c r="D87" s="1" t="s">
        <v>859</v>
      </c>
      <c r="E87" s="15">
        <v>1.0535919818932016</v>
      </c>
      <c r="F87" s="26">
        <v>134.50134770889488</v>
      </c>
      <c r="G87" s="19"/>
      <c r="H87" s="3"/>
      <c r="I87" s="3" t="s">
        <v>1670</v>
      </c>
      <c r="J87" s="1">
        <v>2700</v>
      </c>
      <c r="K87" s="1" t="s">
        <v>975</v>
      </c>
      <c r="L87" s="15">
        <v>0.79177966113584164</v>
      </c>
      <c r="M87" s="26">
        <v>129.06976744186048</v>
      </c>
      <c r="N87" s="20"/>
      <c r="O87" s="3"/>
      <c r="P87" s="3"/>
      <c r="Q87" s="15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2">
      <c r="A88" s="3"/>
      <c r="B88" s="1">
        <v>2950</v>
      </c>
      <c r="C88" s="1" t="s">
        <v>958</v>
      </c>
      <c r="D88" s="1" t="s">
        <v>859</v>
      </c>
      <c r="E88" s="15">
        <v>1.6777469617577903</v>
      </c>
      <c r="F88" s="26">
        <v>115.16624040920716</v>
      </c>
      <c r="G88" s="19"/>
      <c r="H88" s="3"/>
      <c r="I88" s="3"/>
      <c r="J88" s="1">
        <v>2700</v>
      </c>
      <c r="K88" s="1" t="s">
        <v>977</v>
      </c>
      <c r="L88" s="15">
        <v>0.88666504490325115</v>
      </c>
      <c r="M88" s="26">
        <v>48.07692307692308</v>
      </c>
      <c r="N88" s="20"/>
      <c r="O88" s="3"/>
      <c r="P88" s="3"/>
      <c r="Q88" s="15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2">
      <c r="A89" s="3"/>
      <c r="B89" s="1">
        <v>2950</v>
      </c>
      <c r="C89" s="1" t="s">
        <v>950</v>
      </c>
      <c r="D89" s="1" t="s">
        <v>886</v>
      </c>
      <c r="E89" s="15">
        <v>1.0295903742212018</v>
      </c>
      <c r="F89" s="26">
        <v>0</v>
      </c>
      <c r="G89" s="19"/>
      <c r="H89" s="3"/>
      <c r="I89" s="3"/>
      <c r="J89" s="1">
        <v>2700</v>
      </c>
      <c r="K89" s="1" t="s">
        <v>979</v>
      </c>
      <c r="L89" s="15">
        <v>1.0441745501845205</v>
      </c>
      <c r="M89" s="26">
        <v>33.571428571428569</v>
      </c>
      <c r="N89" s="20"/>
      <c r="O89" s="3"/>
      <c r="P89" s="3"/>
      <c r="Q89" s="15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2">
      <c r="A90" s="3"/>
      <c r="B90" s="1">
        <v>2950</v>
      </c>
      <c r="C90" s="1" t="s">
        <v>950</v>
      </c>
      <c r="D90" s="1" t="s">
        <v>886</v>
      </c>
      <c r="E90" s="15">
        <v>0.93457773775141828</v>
      </c>
      <c r="F90" s="26">
        <v>0</v>
      </c>
      <c r="G90" s="19"/>
      <c r="H90" s="3"/>
      <c r="I90" s="3"/>
      <c r="J90" s="1">
        <v>2700</v>
      </c>
      <c r="K90" s="1" t="s">
        <v>981</v>
      </c>
      <c r="L90" s="15">
        <v>0.90164557172670512</v>
      </c>
      <c r="M90" s="26">
        <v>41.166935483870972</v>
      </c>
      <c r="N90" s="20"/>
      <c r="O90" s="3"/>
      <c r="P90" s="3"/>
      <c r="Q90" s="15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2">
      <c r="A91" s="3"/>
      <c r="B91" s="1">
        <v>2950</v>
      </c>
      <c r="C91" s="1" t="s">
        <v>952</v>
      </c>
      <c r="D91" s="1" t="s">
        <v>886</v>
      </c>
      <c r="E91" s="15">
        <v>0.82938452398536011</v>
      </c>
      <c r="F91" s="26">
        <v>0</v>
      </c>
      <c r="G91" s="19"/>
      <c r="H91" s="3"/>
      <c r="I91" s="3"/>
      <c r="J91" s="1">
        <v>2700</v>
      </c>
      <c r="K91" s="1" t="s">
        <v>983</v>
      </c>
      <c r="L91" s="15">
        <v>0.84249022713637767</v>
      </c>
      <c r="M91" s="26">
        <v>33.451242829827912</v>
      </c>
      <c r="N91" s="20"/>
      <c r="O91" s="3"/>
      <c r="P91" s="3"/>
      <c r="Q91" s="15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3"/>
      <c r="B92" s="1">
        <v>2950</v>
      </c>
      <c r="C92" s="1" t="s">
        <v>960</v>
      </c>
      <c r="D92" s="1" t="s">
        <v>881</v>
      </c>
      <c r="E92" s="15">
        <v>0.89311648790763709</v>
      </c>
      <c r="F92" s="26">
        <v>45.457446808510632</v>
      </c>
      <c r="G92" s="19" t="s">
        <v>88</v>
      </c>
      <c r="H92" s="3"/>
      <c r="I92" s="3"/>
      <c r="J92" s="1">
        <v>2700</v>
      </c>
      <c r="K92" s="1" t="s">
        <v>984</v>
      </c>
      <c r="L92" s="15">
        <v>0.76060766000413071</v>
      </c>
      <c r="M92" s="26">
        <v>36.536958817317839</v>
      </c>
      <c r="N92" s="20"/>
      <c r="O92" s="3"/>
      <c r="P92" s="3"/>
      <c r="Q92" s="15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2">
      <c r="A93" s="3"/>
      <c r="B93" s="1">
        <v>2950</v>
      </c>
      <c r="C93" s="1" t="s">
        <v>962</v>
      </c>
      <c r="D93" s="1" t="s">
        <v>881</v>
      </c>
      <c r="E93" s="15">
        <v>0.96235904696064067</v>
      </c>
      <c r="F93" s="26">
        <v>13.887218045112782</v>
      </c>
      <c r="G93" s="19"/>
      <c r="H93" s="3"/>
      <c r="I93" s="3"/>
      <c r="J93" s="1">
        <v>2700</v>
      </c>
      <c r="K93" s="1" t="s">
        <v>986</v>
      </c>
      <c r="L93" s="15">
        <v>0.77389500155914304</v>
      </c>
      <c r="M93" s="26">
        <v>43.474327628361856</v>
      </c>
      <c r="N93" s="20"/>
      <c r="O93" s="3"/>
      <c r="P93" s="3"/>
      <c r="Q93" s="15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2">
      <c r="A94" s="3"/>
      <c r="B94" s="1">
        <v>2950</v>
      </c>
      <c r="C94" s="1" t="s">
        <v>964</v>
      </c>
      <c r="D94" s="1" t="s">
        <v>881</v>
      </c>
      <c r="E94" s="15">
        <v>0.89579449096231945</v>
      </c>
      <c r="F94" s="26">
        <v>24.753846153846151</v>
      </c>
      <c r="G94" s="19"/>
      <c r="H94" s="3"/>
      <c r="I94" s="3"/>
      <c r="J94" s="1">
        <v>2700</v>
      </c>
      <c r="K94" s="1" t="s">
        <v>987</v>
      </c>
      <c r="L94" s="15">
        <v>0.73928296164501817</v>
      </c>
      <c r="M94" s="26">
        <v>33.892473118279568</v>
      </c>
      <c r="N94" s="20"/>
      <c r="O94" s="3"/>
      <c r="P94" s="3"/>
      <c r="Q94" s="15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2">
      <c r="A95" s="3"/>
      <c r="B95" s="1">
        <v>2950</v>
      </c>
      <c r="C95" s="1" t="s">
        <v>966</v>
      </c>
      <c r="D95" s="1" t="s">
        <v>881</v>
      </c>
      <c r="E95" s="15">
        <v>0.84738230886395616</v>
      </c>
      <c r="F95" s="26">
        <v>25.620253164556964</v>
      </c>
      <c r="G95" s="19"/>
      <c r="H95" s="3"/>
      <c r="I95" s="3"/>
      <c r="J95" s="1">
        <v>2700</v>
      </c>
      <c r="K95" s="1" t="s">
        <v>988</v>
      </c>
      <c r="L95" s="15">
        <v>0.75905251429449971</v>
      </c>
      <c r="M95" s="26">
        <v>32.627602158828061</v>
      </c>
      <c r="N95" s="20"/>
      <c r="O95" s="3"/>
      <c r="P95" s="3"/>
      <c r="Q95" s="15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3"/>
      <c r="B96" s="1">
        <v>2950</v>
      </c>
      <c r="C96" s="1" t="s">
        <v>968</v>
      </c>
      <c r="D96" s="1" t="s">
        <v>881</v>
      </c>
      <c r="E96" s="15">
        <v>0.90507745134904805</v>
      </c>
      <c r="F96" s="26">
        <v>16.547008547008545</v>
      </c>
      <c r="G96" s="19"/>
      <c r="H96" s="3"/>
      <c r="I96" s="3"/>
      <c r="J96" s="1">
        <v>2700</v>
      </c>
      <c r="K96" s="1" t="s">
        <v>989</v>
      </c>
      <c r="L96" s="15">
        <v>0.7716141719491374</v>
      </c>
      <c r="M96" s="26">
        <v>34.763923524522028</v>
      </c>
      <c r="N96" s="20"/>
      <c r="O96" s="3"/>
      <c r="P96" s="3"/>
      <c r="Q96" s="15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3"/>
      <c r="B97" s="1">
        <v>2950</v>
      </c>
      <c r="C97" s="1" t="s">
        <v>970</v>
      </c>
      <c r="D97" s="1" t="s">
        <v>881</v>
      </c>
      <c r="E97" s="15">
        <v>0.94388310866976466</v>
      </c>
      <c r="F97" s="26">
        <v>123.61764705882354</v>
      </c>
      <c r="G97" s="19"/>
      <c r="H97" s="3"/>
      <c r="I97" s="3"/>
      <c r="J97" s="1">
        <v>2700</v>
      </c>
      <c r="K97" s="1" t="s">
        <v>991</v>
      </c>
      <c r="L97" s="15">
        <v>0.77342954772228489</v>
      </c>
      <c r="M97" s="26">
        <v>28.370721048798252</v>
      </c>
      <c r="N97" s="20"/>
      <c r="O97" s="3"/>
      <c r="P97" s="3"/>
      <c r="Q97" s="15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">
      <c r="A98" s="3"/>
      <c r="B98" s="1">
        <v>2950</v>
      </c>
      <c r="C98" s="1" t="s">
        <v>972</v>
      </c>
      <c r="D98" s="1" t="s">
        <v>881</v>
      </c>
      <c r="E98" s="15">
        <v>0.89351019837547285</v>
      </c>
      <c r="F98" s="26">
        <v>36.142857142857139</v>
      </c>
      <c r="G98" s="19"/>
      <c r="H98" s="3"/>
      <c r="I98" s="3"/>
      <c r="J98" s="1">
        <v>2700</v>
      </c>
      <c r="K98" s="1" t="s">
        <v>992</v>
      </c>
      <c r="L98" s="15">
        <v>0.83132935360325433</v>
      </c>
      <c r="M98" s="26">
        <v>38.390873015873019</v>
      </c>
      <c r="N98" s="20"/>
      <c r="O98" s="3"/>
      <c r="P98" s="3"/>
      <c r="Q98" s="15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">
      <c r="A99" s="3"/>
      <c r="B99" s="1">
        <v>2950</v>
      </c>
      <c r="C99" s="1" t="s">
        <v>974</v>
      </c>
      <c r="D99" s="1" t="s">
        <v>881</v>
      </c>
      <c r="E99" s="15">
        <v>0.8807829471722336</v>
      </c>
      <c r="F99" s="26">
        <v>16.25925925925926</v>
      </c>
      <c r="G99" s="19"/>
      <c r="H99" s="3"/>
      <c r="I99" s="3"/>
      <c r="J99" s="1">
        <v>2700</v>
      </c>
      <c r="K99" s="1" t="s">
        <v>994</v>
      </c>
      <c r="L99" s="15">
        <v>0.88219745274878114</v>
      </c>
      <c r="M99" s="26">
        <v>38.637810311903252</v>
      </c>
      <c r="N99" s="20"/>
      <c r="O99" s="3"/>
      <c r="P99" s="3"/>
      <c r="Q99" s="15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">
      <c r="A100" s="3"/>
      <c r="B100" s="1">
        <v>2950</v>
      </c>
      <c r="C100" s="1" t="s">
        <v>976</v>
      </c>
      <c r="D100" s="1" t="s">
        <v>886</v>
      </c>
      <c r="E100" s="15">
        <v>0.89948812322936911</v>
      </c>
      <c r="F100" s="26">
        <v>615.17647058823525</v>
      </c>
      <c r="G100" s="19"/>
      <c r="H100" s="3"/>
      <c r="I100" s="3"/>
      <c r="J100" s="1">
        <v>2700</v>
      </c>
      <c r="K100" s="1" t="s">
        <v>995</v>
      </c>
      <c r="L100" s="15">
        <v>0.74094450576779647</v>
      </c>
      <c r="M100" s="26">
        <v>23.789356984478935</v>
      </c>
      <c r="N100" s="20"/>
      <c r="O100" s="3"/>
      <c r="P100" s="33"/>
      <c r="Q100" s="15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2">
      <c r="A101" s="3"/>
      <c r="B101" s="1">
        <v>2950</v>
      </c>
      <c r="C101" s="1" t="s">
        <v>978</v>
      </c>
      <c r="D101" s="1" t="s">
        <v>886</v>
      </c>
      <c r="E101" s="15">
        <v>0.98394740958871585</v>
      </c>
      <c r="F101" s="26">
        <v>167.7908163265306</v>
      </c>
      <c r="G101" s="19"/>
      <c r="H101" s="3"/>
      <c r="I101" s="3"/>
      <c r="J101" s="1">
        <v>2700</v>
      </c>
      <c r="K101" s="1" t="s">
        <v>997</v>
      </c>
      <c r="L101" s="15">
        <v>0.77733718977546862</v>
      </c>
      <c r="M101" s="26">
        <v>46.869881710646041</v>
      </c>
      <c r="N101" s="20"/>
      <c r="O101" s="3"/>
      <c r="P101" s="3"/>
      <c r="Q101" s="15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2">
      <c r="A102" s="3"/>
      <c r="B102" s="1">
        <v>2950</v>
      </c>
      <c r="C102" s="1" t="s">
        <v>980</v>
      </c>
      <c r="D102" s="1" t="s">
        <v>886</v>
      </c>
      <c r="E102" s="15">
        <v>0.92126900857635641</v>
      </c>
      <c r="F102" s="26">
        <v>407.74999999999994</v>
      </c>
      <c r="G102" s="19"/>
      <c r="H102" s="3" t="s">
        <v>1357</v>
      </c>
      <c r="I102" s="3" t="s">
        <v>1661</v>
      </c>
      <c r="J102" s="1">
        <v>2520</v>
      </c>
      <c r="K102" s="1" t="s">
        <v>844</v>
      </c>
      <c r="L102" s="15">
        <v>0.77320215967460915</v>
      </c>
      <c r="M102" s="26">
        <v>21.321428571428569</v>
      </c>
      <c r="N102" s="20" t="s">
        <v>1379</v>
      </c>
      <c r="O102" s="3"/>
      <c r="P102" s="3"/>
      <c r="Q102" s="15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3"/>
      <c r="B103" s="1">
        <v>2950</v>
      </c>
      <c r="C103" s="1" t="s">
        <v>982</v>
      </c>
      <c r="D103" s="1" t="s">
        <v>886</v>
      </c>
      <c r="E103" s="15">
        <v>0.96433227860053106</v>
      </c>
      <c r="F103" s="26">
        <v>129.63101604278074</v>
      </c>
      <c r="G103" s="19"/>
      <c r="H103" s="3"/>
      <c r="I103" s="3" t="s">
        <v>1662</v>
      </c>
      <c r="J103" s="1">
        <v>2520</v>
      </c>
      <c r="K103" s="1" t="s">
        <v>999</v>
      </c>
      <c r="L103" s="15">
        <v>0.82542196805282697</v>
      </c>
      <c r="M103" s="26">
        <v>20.186915887850468</v>
      </c>
      <c r="N103" s="20"/>
      <c r="O103" s="3"/>
      <c r="P103" s="3"/>
      <c r="Q103" s="15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2">
      <c r="A104" s="3"/>
      <c r="B104" s="1">
        <v>2950</v>
      </c>
      <c r="C104" s="1" t="s">
        <v>892</v>
      </c>
      <c r="D104" s="1" t="s">
        <v>886</v>
      </c>
      <c r="E104" s="15">
        <v>0.86172430558411184</v>
      </c>
      <c r="F104" s="26">
        <v>76.068421052631578</v>
      </c>
      <c r="G104" s="19"/>
      <c r="H104" s="3"/>
      <c r="I104" s="3"/>
      <c r="J104" s="1">
        <v>2520</v>
      </c>
      <c r="K104" s="1" t="s">
        <v>852</v>
      </c>
      <c r="L104" s="15">
        <v>1.1368763646284556</v>
      </c>
      <c r="M104" s="26">
        <v>82.53706754530478</v>
      </c>
      <c r="N104" s="20"/>
      <c r="O104" s="3"/>
      <c r="P104" s="3"/>
      <c r="Q104" s="15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2">
      <c r="A105" s="3"/>
      <c r="B105" s="1">
        <v>2950</v>
      </c>
      <c r="C105" s="1" t="s">
        <v>985</v>
      </c>
      <c r="D105" s="1" t="s">
        <v>886</v>
      </c>
      <c r="E105" s="15">
        <v>0.91728676269037512</v>
      </c>
      <c r="F105" s="26">
        <v>92.93150684931507</v>
      </c>
      <c r="G105" s="19"/>
      <c r="H105" s="3"/>
      <c r="I105" s="3"/>
      <c r="J105" s="1">
        <v>2520</v>
      </c>
      <c r="K105" s="1" t="s">
        <v>1000</v>
      </c>
      <c r="L105" s="15">
        <v>1.1303711786327553</v>
      </c>
      <c r="M105" s="26">
        <v>84.557823129251716</v>
      </c>
      <c r="N105" s="20"/>
      <c r="O105" s="3"/>
      <c r="P105" s="3"/>
      <c r="Q105" s="15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2">
      <c r="A106" s="3"/>
      <c r="B106" s="1">
        <v>2950</v>
      </c>
      <c r="C106" s="1" t="s">
        <v>893</v>
      </c>
      <c r="D106" s="1" t="s">
        <v>886</v>
      </c>
      <c r="E106" s="15">
        <v>0.96133976662111564</v>
      </c>
      <c r="F106" s="26">
        <v>94.314009661835755</v>
      </c>
      <c r="G106" s="19"/>
      <c r="H106" s="3"/>
      <c r="I106" s="3"/>
      <c r="J106" s="1">
        <v>2520</v>
      </c>
      <c r="K106" s="1" t="s">
        <v>1002</v>
      </c>
      <c r="L106" s="15">
        <v>1.3346119030915766</v>
      </c>
      <c r="M106" s="26">
        <v>330.90909090909088</v>
      </c>
      <c r="N106" s="20"/>
      <c r="O106" s="3"/>
      <c r="P106" s="3"/>
      <c r="Q106" s="15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2">
      <c r="A107" s="3"/>
      <c r="B107" s="1">
        <v>2950</v>
      </c>
      <c r="C107" s="1" t="s">
        <v>894</v>
      </c>
      <c r="D107" s="1" t="s">
        <v>886</v>
      </c>
      <c r="E107" s="15">
        <v>0.965149241144729</v>
      </c>
      <c r="F107" s="26">
        <v>73.441860465116278</v>
      </c>
      <c r="G107" s="19"/>
      <c r="H107" s="3"/>
      <c r="I107" s="3"/>
      <c r="J107" s="1">
        <v>2520</v>
      </c>
      <c r="K107" s="1" t="s">
        <v>1004</v>
      </c>
      <c r="L107" s="15">
        <v>1.2951441498500589</v>
      </c>
      <c r="M107" s="26">
        <v>278.01418439716315</v>
      </c>
      <c r="N107" s="20"/>
      <c r="O107" s="3"/>
      <c r="P107" s="3"/>
      <c r="Q107" s="15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3"/>
      <c r="B108" s="1">
        <v>2950</v>
      </c>
      <c r="C108" s="1" t="s">
        <v>895</v>
      </c>
      <c r="D108" s="1" t="s">
        <v>886</v>
      </c>
      <c r="E108" s="15">
        <v>0.84030218647944455</v>
      </c>
      <c r="F108" s="26">
        <v>135.93835616438358</v>
      </c>
      <c r="G108" s="19"/>
      <c r="H108" s="3"/>
      <c r="I108" s="3"/>
      <c r="J108" s="1">
        <v>2520</v>
      </c>
      <c r="K108" s="1" t="s">
        <v>1006</v>
      </c>
      <c r="L108" s="15">
        <v>1.0968427136871199</v>
      </c>
      <c r="M108" s="26">
        <v>138.46681922196797</v>
      </c>
      <c r="N108" s="20"/>
      <c r="O108" s="3"/>
      <c r="P108" s="3"/>
      <c r="Q108" s="15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2">
      <c r="A109" s="3"/>
      <c r="B109" s="1">
        <v>2950</v>
      </c>
      <c r="C109" s="1" t="s">
        <v>990</v>
      </c>
      <c r="D109" s="1" t="s">
        <v>886</v>
      </c>
      <c r="E109" s="15">
        <v>0.91324806095278466</v>
      </c>
      <c r="F109" s="26">
        <v>314.76190476190476</v>
      </c>
      <c r="G109" s="19"/>
      <c r="H109" s="3"/>
      <c r="I109" s="3"/>
      <c r="J109" s="1">
        <v>2520</v>
      </c>
      <c r="K109" s="1" t="s">
        <v>1008</v>
      </c>
      <c r="L109" s="15">
        <v>1.4046016640057852</v>
      </c>
      <c r="M109" s="26">
        <v>67.854406130268202</v>
      </c>
      <c r="N109" s="20"/>
      <c r="O109" s="3"/>
      <c r="P109" s="3"/>
      <c r="Q109" s="15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2">
      <c r="A110" s="3"/>
      <c r="B110" s="1">
        <v>2950</v>
      </c>
      <c r="C110" s="1" t="s">
        <v>900</v>
      </c>
      <c r="D110" s="1" t="s">
        <v>886</v>
      </c>
      <c r="E110" s="15">
        <v>0.90176902180875218</v>
      </c>
      <c r="F110" s="26">
        <v>72.290502793296085</v>
      </c>
      <c r="G110" s="19"/>
      <c r="H110" s="3"/>
      <c r="I110" s="3"/>
      <c r="J110" s="1">
        <v>2520</v>
      </c>
      <c r="K110" s="1" t="s">
        <v>1010</v>
      </c>
      <c r="L110" s="15">
        <v>0.89186563148702991</v>
      </c>
      <c r="M110" s="26">
        <v>1558.2608695652175</v>
      </c>
      <c r="N110" s="20"/>
      <c r="O110" s="3"/>
      <c r="P110" s="3"/>
      <c r="Q110" s="15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2">
      <c r="A111" s="3"/>
      <c r="B111" s="1">
        <v>2950</v>
      </c>
      <c r="C111" s="1" t="s">
        <v>993</v>
      </c>
      <c r="D111" s="1" t="s">
        <v>886</v>
      </c>
      <c r="E111" s="15">
        <v>0.83923568652237712</v>
      </c>
      <c r="F111" s="26">
        <v>263.50442477876106</v>
      </c>
      <c r="G111" s="19"/>
      <c r="H111" s="3"/>
      <c r="I111" s="3"/>
      <c r="J111" s="1">
        <v>2520</v>
      </c>
      <c r="K111" s="1" t="s">
        <v>1012</v>
      </c>
      <c r="L111" s="15">
        <v>0.97965054106852933</v>
      </c>
      <c r="M111" s="26">
        <v>1520.7692307692309</v>
      </c>
      <c r="N111" s="20"/>
      <c r="O111" s="3"/>
      <c r="P111" s="3"/>
      <c r="Q111" s="15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3"/>
      <c r="B112" s="1">
        <v>2950</v>
      </c>
      <c r="C112" s="1" t="s">
        <v>902</v>
      </c>
      <c r="D112" s="1" t="s">
        <v>886</v>
      </c>
      <c r="E112" s="15">
        <v>0.8497990934331825</v>
      </c>
      <c r="F112" s="26">
        <v>64.712121212121218</v>
      </c>
      <c r="G112" s="19"/>
      <c r="H112" s="3"/>
      <c r="I112" s="3"/>
      <c r="J112" s="1">
        <v>2520</v>
      </c>
      <c r="K112" s="1" t="s">
        <v>1014</v>
      </c>
      <c r="L112" s="15">
        <v>0.76917388283162036</v>
      </c>
      <c r="M112" s="26">
        <v>2561.4285714285716</v>
      </c>
      <c r="N112" s="20"/>
      <c r="O112" s="3"/>
      <c r="P112" s="3"/>
      <c r="Q112" s="15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2">
      <c r="A113" s="3"/>
      <c r="B113" s="1">
        <v>2950</v>
      </c>
      <c r="C113" s="1" t="s">
        <v>996</v>
      </c>
      <c r="D113" s="1" t="s">
        <v>886</v>
      </c>
      <c r="E113" s="15">
        <v>0.82688722242675639</v>
      </c>
      <c r="F113" s="26">
        <v>297.36666666666667</v>
      </c>
      <c r="G113" s="19"/>
      <c r="H113" s="3"/>
      <c r="I113" s="3"/>
      <c r="J113" s="1">
        <v>2520</v>
      </c>
      <c r="K113" s="1" t="s">
        <v>1016</v>
      </c>
      <c r="L113" s="15">
        <v>0.66408075727974814</v>
      </c>
      <c r="M113" s="26">
        <v>2608.4999999999995</v>
      </c>
      <c r="N113" s="20"/>
      <c r="O113" s="3"/>
      <c r="P113" s="3"/>
      <c r="Q113" s="15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2">
      <c r="A114" s="3"/>
      <c r="B114" s="1">
        <v>2950</v>
      </c>
      <c r="C114" s="1" t="s">
        <v>904</v>
      </c>
      <c r="D114" s="1" t="s">
        <v>886</v>
      </c>
      <c r="E114" s="15">
        <v>0.85078791039342538</v>
      </c>
      <c r="F114" s="26">
        <v>65.680432645034415</v>
      </c>
      <c r="G114" s="19"/>
      <c r="H114" s="3"/>
      <c r="I114" s="3"/>
      <c r="J114" s="1">
        <v>2500</v>
      </c>
      <c r="K114" s="1" t="s">
        <v>1465</v>
      </c>
      <c r="L114" s="15">
        <v>0.8863844694971772</v>
      </c>
      <c r="M114" s="26">
        <v>239.88701356323892</v>
      </c>
      <c r="N114" s="20" t="s">
        <v>1444</v>
      </c>
      <c r="O114" s="3"/>
      <c r="P114" s="3"/>
      <c r="Q114" s="15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2">
      <c r="A115" s="3"/>
      <c r="B115" s="1">
        <v>2950</v>
      </c>
      <c r="C115" s="1" t="s">
        <v>906</v>
      </c>
      <c r="D115" s="1" t="s">
        <v>886</v>
      </c>
      <c r="E115" s="15">
        <v>0.84741618619037495</v>
      </c>
      <c r="F115" s="26">
        <v>131.89620882535738</v>
      </c>
      <c r="G115" s="19"/>
      <c r="H115" s="3"/>
      <c r="I115" s="3"/>
      <c r="J115" s="1">
        <v>2500</v>
      </c>
      <c r="K115" s="1" t="s">
        <v>1466</v>
      </c>
      <c r="L115" s="15">
        <v>0.8983160770758627</v>
      </c>
      <c r="M115" s="26">
        <v>256.26306234644511</v>
      </c>
      <c r="N115" s="20"/>
      <c r="O115" s="3"/>
      <c r="P115" s="3"/>
      <c r="Q115" s="15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2">
      <c r="A116" s="3"/>
      <c r="B116" s="1">
        <v>2950</v>
      </c>
      <c r="C116" s="1" t="s">
        <v>908</v>
      </c>
      <c r="D116" s="1" t="s">
        <v>886</v>
      </c>
      <c r="E116" s="15">
        <v>0.83598985721749852</v>
      </c>
      <c r="F116" s="26">
        <v>40.670716889428917</v>
      </c>
      <c r="G116" s="19"/>
      <c r="H116" s="3" t="s">
        <v>1358</v>
      </c>
      <c r="I116" s="3" t="s">
        <v>1666</v>
      </c>
      <c r="J116" s="1">
        <v>2436</v>
      </c>
      <c r="K116" s="1" t="s">
        <v>1018</v>
      </c>
      <c r="L116" s="15">
        <v>0.80845276179246728</v>
      </c>
      <c r="M116" s="26">
        <v>274.03314917127068</v>
      </c>
      <c r="N116" s="20" t="s">
        <v>1380</v>
      </c>
      <c r="O116" s="3"/>
      <c r="P116" s="3"/>
      <c r="Q116" s="15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2">
      <c r="A117" s="3"/>
      <c r="B117" s="1">
        <v>2950</v>
      </c>
      <c r="C117" s="1" t="s">
        <v>910</v>
      </c>
      <c r="D117" s="1" t="s">
        <v>886</v>
      </c>
      <c r="E117" s="15">
        <v>0.93092976009351192</v>
      </c>
      <c r="F117" s="26">
        <v>38.614552605703047</v>
      </c>
      <c r="G117" s="19"/>
      <c r="H117" s="3"/>
      <c r="I117" s="3"/>
      <c r="J117" s="1">
        <v>2436</v>
      </c>
      <c r="K117" s="1" t="s">
        <v>1021</v>
      </c>
      <c r="L117" s="15">
        <v>0.72836419386847684</v>
      </c>
      <c r="M117" s="26">
        <v>266.28787878787881</v>
      </c>
      <c r="N117" s="20"/>
      <c r="O117" s="3"/>
      <c r="P117" s="3"/>
      <c r="Q117" s="15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2">
      <c r="A118" s="3"/>
      <c r="B118" s="1">
        <v>2900</v>
      </c>
      <c r="C118" s="1" t="s">
        <v>1592</v>
      </c>
      <c r="D118" s="1" t="s">
        <v>1175</v>
      </c>
      <c r="E118" s="15">
        <v>1.3910937504790224</v>
      </c>
      <c r="F118" s="26">
        <v>46.407975689012908</v>
      </c>
      <c r="G118" s="19" t="s">
        <v>1444</v>
      </c>
      <c r="H118" s="3"/>
      <c r="I118" s="3"/>
      <c r="J118" s="1">
        <v>2436</v>
      </c>
      <c r="K118" s="1" t="s">
        <v>1023</v>
      </c>
      <c r="L118" s="15">
        <v>0.83613145387970556</v>
      </c>
      <c r="M118" s="26">
        <v>390</v>
      </c>
      <c r="N118" s="20"/>
      <c r="O118" s="3"/>
      <c r="P118" s="3"/>
      <c r="Q118" s="15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2">
      <c r="A119" s="3"/>
      <c r="B119" s="1">
        <v>2900</v>
      </c>
      <c r="C119" s="1" t="s">
        <v>1593</v>
      </c>
      <c r="D119" s="1" t="s">
        <v>1175</v>
      </c>
      <c r="E119" s="15">
        <v>1.3909661767054455</v>
      </c>
      <c r="F119" s="26">
        <v>23.230380063940252</v>
      </c>
      <c r="G119" s="19"/>
      <c r="H119" s="3"/>
      <c r="I119" s="3"/>
      <c r="J119" s="1">
        <v>2436</v>
      </c>
      <c r="K119" s="1" t="s">
        <v>1024</v>
      </c>
      <c r="L119" s="15">
        <v>0.83789056881781554</v>
      </c>
      <c r="M119" s="26">
        <v>651.83246073298426</v>
      </c>
      <c r="N119" s="20"/>
      <c r="O119" s="3"/>
      <c r="P119" s="3"/>
      <c r="Q119" s="15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2">
      <c r="A120" s="3"/>
      <c r="B120" s="1">
        <v>2900</v>
      </c>
      <c r="C120" s="1" t="s">
        <v>1594</v>
      </c>
      <c r="D120" s="1" t="s">
        <v>1175</v>
      </c>
      <c r="E120" s="15">
        <v>1.3623273635401127</v>
      </c>
      <c r="F120" s="26">
        <v>42.411245863825648</v>
      </c>
      <c r="G120" s="19"/>
      <c r="H120" s="3"/>
      <c r="I120" s="3"/>
      <c r="J120" s="1">
        <v>2436</v>
      </c>
      <c r="K120" s="1" t="s">
        <v>1025</v>
      </c>
      <c r="L120" s="15">
        <v>0.80053948394372221</v>
      </c>
      <c r="M120" s="26">
        <v>275.65543071161051</v>
      </c>
      <c r="N120" s="20"/>
      <c r="O120" s="3"/>
      <c r="P120" s="3"/>
      <c r="Q120" s="15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2">
      <c r="A121" s="3"/>
      <c r="B121" s="1">
        <v>2900</v>
      </c>
      <c r="C121" s="1" t="s">
        <v>1595</v>
      </c>
      <c r="D121" s="1" t="s">
        <v>1175</v>
      </c>
      <c r="E121" s="15">
        <v>1.3209228068346126</v>
      </c>
      <c r="F121" s="26">
        <v>33.075253062579755</v>
      </c>
      <c r="G121" s="19"/>
      <c r="H121" s="3"/>
      <c r="I121" s="3"/>
      <c r="J121" s="1">
        <v>2436</v>
      </c>
      <c r="K121" s="1" t="s">
        <v>1026</v>
      </c>
      <c r="L121" s="15">
        <v>0.70846038097869568</v>
      </c>
      <c r="M121" s="26">
        <v>251.47347740667976</v>
      </c>
      <c r="N121" s="20"/>
      <c r="O121" s="3"/>
      <c r="P121" s="3"/>
      <c r="Q121" s="15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2">
      <c r="A122" s="3"/>
      <c r="B122" s="1">
        <v>2900</v>
      </c>
      <c r="C122" s="1" t="s">
        <v>1596</v>
      </c>
      <c r="D122" s="1" t="s">
        <v>1175</v>
      </c>
      <c r="E122" s="15">
        <v>1.5946963840775727</v>
      </c>
      <c r="F122" s="26">
        <v>89.308074151125467</v>
      </c>
      <c r="G122" s="19"/>
      <c r="H122" s="3"/>
      <c r="I122" s="3"/>
      <c r="J122" s="1">
        <v>2436</v>
      </c>
      <c r="K122" s="1" t="s">
        <v>1027</v>
      </c>
      <c r="L122" s="15">
        <v>0.7824590961886112</v>
      </c>
      <c r="M122" s="26">
        <v>303.18181818181819</v>
      </c>
      <c r="N122" s="20"/>
      <c r="O122" s="3"/>
      <c r="P122" s="3"/>
      <c r="Q122" s="15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2">
      <c r="A123" s="3"/>
      <c r="B123" s="1">
        <v>2900</v>
      </c>
      <c r="C123" s="1" t="s">
        <v>1597</v>
      </c>
      <c r="D123" s="1" t="s">
        <v>1175</v>
      </c>
      <c r="E123" s="15">
        <v>0.83201024851971694</v>
      </c>
      <c r="F123" s="26">
        <v>25.761592823222038</v>
      </c>
      <c r="G123" s="19"/>
      <c r="H123" s="3"/>
      <c r="I123" s="3"/>
      <c r="J123" s="1">
        <v>2436</v>
      </c>
      <c r="K123" s="1" t="s">
        <v>1028</v>
      </c>
      <c r="L123" s="15">
        <v>0.85624873449820182</v>
      </c>
      <c r="M123" s="26">
        <v>434.05275779376501</v>
      </c>
      <c r="N123" s="20"/>
      <c r="O123" s="3"/>
      <c r="P123" s="3"/>
      <c r="Q123" s="15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2">
      <c r="A124" s="3"/>
      <c r="B124" s="1">
        <v>2900</v>
      </c>
      <c r="C124" s="1" t="s">
        <v>1598</v>
      </c>
      <c r="D124" s="1" t="s">
        <v>1175</v>
      </c>
      <c r="E124" s="15">
        <v>1.0014782312297537</v>
      </c>
      <c r="F124" s="26">
        <v>158.86747176746186</v>
      </c>
      <c r="G124" s="19"/>
      <c r="H124" s="3"/>
      <c r="I124" s="3"/>
      <c r="J124" s="1">
        <v>2436</v>
      </c>
      <c r="K124" s="1" t="s">
        <v>1029</v>
      </c>
      <c r="L124" s="15">
        <v>0.87139360382559838</v>
      </c>
      <c r="M124" s="26">
        <v>683.6158192090395</v>
      </c>
      <c r="N124" s="20"/>
      <c r="O124" s="3"/>
      <c r="P124" s="3"/>
      <c r="Q124" s="15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2">
      <c r="A125" s="3" t="s">
        <v>1354</v>
      </c>
      <c r="B125" s="1">
        <v>2820</v>
      </c>
      <c r="C125" s="1" t="s">
        <v>1001</v>
      </c>
      <c r="D125" s="1" t="s">
        <v>913</v>
      </c>
      <c r="E125" s="15">
        <v>0.50815317949197469</v>
      </c>
      <c r="F125" s="26">
        <v>178.35714285714283</v>
      </c>
      <c r="G125" s="19" t="s">
        <v>1377</v>
      </c>
      <c r="H125" s="3"/>
      <c r="I125" s="3"/>
      <c r="J125" s="1">
        <v>2436</v>
      </c>
      <c r="K125" s="1" t="s">
        <v>1030</v>
      </c>
      <c r="L125" s="15">
        <v>0.68362473625217213</v>
      </c>
      <c r="M125" s="26">
        <v>541.747572815534</v>
      </c>
      <c r="N125" s="20"/>
      <c r="O125" s="3"/>
      <c r="P125" s="3"/>
      <c r="Q125" s="15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2">
      <c r="A126" s="3"/>
      <c r="B126" s="1">
        <v>2820</v>
      </c>
      <c r="C126" s="1" t="s">
        <v>1003</v>
      </c>
      <c r="D126" s="1" t="s">
        <v>913</v>
      </c>
      <c r="E126" s="15">
        <v>0.54184897447770919</v>
      </c>
      <c r="F126" s="26">
        <v>162.23333333333335</v>
      </c>
      <c r="G126" s="19"/>
      <c r="H126" s="3"/>
      <c r="I126" s="3"/>
      <c r="J126" s="1">
        <v>2436</v>
      </c>
      <c r="K126" s="1" t="s">
        <v>1031</v>
      </c>
      <c r="L126" s="15">
        <v>0.80577460606317919</v>
      </c>
      <c r="M126" s="26">
        <v>395.3488372093023</v>
      </c>
      <c r="N126" s="20"/>
      <c r="O126" s="3"/>
      <c r="P126" s="3"/>
      <c r="Q126" s="15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2">
      <c r="A127" s="3"/>
      <c r="B127" s="1">
        <v>2820</v>
      </c>
      <c r="C127" s="1" t="s">
        <v>1005</v>
      </c>
      <c r="D127" s="1" t="s">
        <v>913</v>
      </c>
      <c r="E127" s="15">
        <v>0.61672700044070872</v>
      </c>
      <c r="F127" s="26">
        <v>145.32258064516128</v>
      </c>
      <c r="G127" s="19"/>
      <c r="H127" s="3"/>
      <c r="I127" s="3"/>
      <c r="J127" s="1">
        <v>2436</v>
      </c>
      <c r="K127" s="1" t="s">
        <v>1032</v>
      </c>
      <c r="L127" s="15">
        <v>0.77644832095495131</v>
      </c>
      <c r="M127" s="26">
        <v>446.28099173553721</v>
      </c>
      <c r="N127" s="20"/>
      <c r="O127" s="3"/>
      <c r="P127" s="3"/>
      <c r="Q127" s="15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2">
      <c r="A128" s="3"/>
      <c r="B128" s="1">
        <v>2820</v>
      </c>
      <c r="C128" s="1" t="s">
        <v>1007</v>
      </c>
      <c r="D128" s="1" t="s">
        <v>913</v>
      </c>
      <c r="E128" s="15">
        <v>0.58888965031697504</v>
      </c>
      <c r="F128" s="26">
        <v>143.90625</v>
      </c>
      <c r="G128" s="19"/>
      <c r="H128" s="3"/>
      <c r="I128" s="3"/>
      <c r="J128" s="1">
        <v>2436</v>
      </c>
      <c r="K128" s="1" t="s">
        <v>1033</v>
      </c>
      <c r="L128" s="15">
        <v>0.78242405124329795</v>
      </c>
      <c r="M128" s="26">
        <v>408.36653386454179</v>
      </c>
      <c r="N128" s="20"/>
      <c r="O128" s="3"/>
      <c r="P128" s="3"/>
      <c r="Q128" s="15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2">
      <c r="A129" s="3"/>
      <c r="B129" s="1">
        <v>2820</v>
      </c>
      <c r="C129" s="1" t="s">
        <v>1009</v>
      </c>
      <c r="D129" s="1" t="s">
        <v>913</v>
      </c>
      <c r="E129" s="15">
        <v>0.57759616976226547</v>
      </c>
      <c r="F129" s="26">
        <v>139.27272727272728</v>
      </c>
      <c r="G129" s="19"/>
      <c r="H129" s="3"/>
      <c r="I129" s="3"/>
      <c r="J129" s="1">
        <v>2436</v>
      </c>
      <c r="K129" s="1" t="s">
        <v>1034</v>
      </c>
      <c r="L129" s="15">
        <v>0.7573046418264473</v>
      </c>
      <c r="M129" s="26">
        <v>429.66751918158565</v>
      </c>
      <c r="N129" s="20"/>
      <c r="O129" s="3"/>
      <c r="P129" s="3"/>
      <c r="Q129" s="15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2">
      <c r="A130" s="3"/>
      <c r="B130" s="1">
        <v>2820</v>
      </c>
      <c r="C130" s="1" t="s">
        <v>1011</v>
      </c>
      <c r="D130" s="1" t="s">
        <v>913</v>
      </c>
      <c r="E130" s="15">
        <v>0.52073994045896721</v>
      </c>
      <c r="F130" s="26">
        <v>153.5625</v>
      </c>
      <c r="G130" s="19"/>
      <c r="H130" s="3"/>
      <c r="I130" s="3"/>
      <c r="J130" s="1">
        <v>2436</v>
      </c>
      <c r="K130" s="1" t="s">
        <v>1035</v>
      </c>
      <c r="L130" s="15">
        <v>0.88736752689911813</v>
      </c>
      <c r="M130" s="26">
        <v>247.86324786324784</v>
      </c>
      <c r="N130" s="20"/>
      <c r="O130" s="3"/>
      <c r="P130" s="3"/>
      <c r="Q130" s="15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2">
      <c r="A131" s="3"/>
      <c r="B131" s="1">
        <v>2820</v>
      </c>
      <c r="C131" s="1" t="s">
        <v>1013</v>
      </c>
      <c r="D131" s="1" t="s">
        <v>913</v>
      </c>
      <c r="E131" s="15">
        <v>0.56269127849629408</v>
      </c>
      <c r="F131" s="26">
        <v>157.27272727272728</v>
      </c>
      <c r="G131" s="19"/>
      <c r="H131" s="3"/>
      <c r="I131" s="3"/>
      <c r="J131" s="1">
        <v>2436</v>
      </c>
      <c r="K131" s="1" t="s">
        <v>1036</v>
      </c>
      <c r="L131" s="15">
        <v>0.8082118946853718</v>
      </c>
      <c r="M131" s="26">
        <v>640.625</v>
      </c>
      <c r="N131" s="20"/>
      <c r="O131" s="3"/>
      <c r="P131" s="3"/>
      <c r="Q131" s="15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2">
      <c r="A132" s="3"/>
      <c r="B132" s="1">
        <v>2820</v>
      </c>
      <c r="C132" s="1" t="s">
        <v>1015</v>
      </c>
      <c r="D132" s="1" t="s">
        <v>913</v>
      </c>
      <c r="E132" s="15">
        <v>0.55547450989193492</v>
      </c>
      <c r="F132" s="26">
        <v>156.75757575757575</v>
      </c>
      <c r="G132" s="19"/>
      <c r="H132" s="3"/>
      <c r="I132" s="3"/>
      <c r="J132" s="1">
        <v>2436</v>
      </c>
      <c r="K132" s="1" t="s">
        <v>1037</v>
      </c>
      <c r="L132" s="15">
        <v>0.83542361134030829</v>
      </c>
      <c r="M132" s="26">
        <v>632.47863247863245</v>
      </c>
      <c r="N132" s="20"/>
      <c r="O132" s="3"/>
      <c r="P132" s="3"/>
      <c r="Q132" s="15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2">
      <c r="A133" s="3"/>
      <c r="B133" s="1">
        <v>2820</v>
      </c>
      <c r="C133" s="1" t="s">
        <v>1017</v>
      </c>
      <c r="D133" s="1" t="s">
        <v>913</v>
      </c>
      <c r="E133" s="15">
        <v>0.48099997251428722</v>
      </c>
      <c r="F133" s="26">
        <v>146.74358974358975</v>
      </c>
      <c r="G133" s="19"/>
      <c r="H133" s="3"/>
      <c r="I133" s="3"/>
      <c r="J133" s="1">
        <v>2436</v>
      </c>
      <c r="K133" s="1" t="s">
        <v>1038</v>
      </c>
      <c r="L133" s="15">
        <v>0.86078655285229433</v>
      </c>
      <c r="M133" s="26">
        <v>261.35135135135135</v>
      </c>
      <c r="N133" s="20"/>
      <c r="O133" s="3"/>
      <c r="P133" s="3"/>
      <c r="Q133" s="15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2">
      <c r="A134" s="3"/>
      <c r="B134" s="1">
        <v>2820</v>
      </c>
      <c r="C134" s="1" t="s">
        <v>1020</v>
      </c>
      <c r="D134" s="1" t="s">
        <v>913</v>
      </c>
      <c r="E134" s="15">
        <v>0.53326760847402566</v>
      </c>
      <c r="F134" s="26">
        <v>169.70588235294116</v>
      </c>
      <c r="G134" s="19"/>
      <c r="H134" s="3"/>
      <c r="I134" s="3"/>
      <c r="J134" s="1">
        <v>2436</v>
      </c>
      <c r="K134" s="1" t="s">
        <v>1039</v>
      </c>
      <c r="L134" s="15">
        <v>0.7978164175577297</v>
      </c>
      <c r="M134" s="26">
        <v>395.91836734693874</v>
      </c>
      <c r="N134" s="20"/>
      <c r="O134" s="3"/>
      <c r="P134" s="3"/>
      <c r="Q134" s="15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2">
      <c r="A135" s="3"/>
      <c r="B135" s="1">
        <v>2820</v>
      </c>
      <c r="C135" s="1" t="s">
        <v>1022</v>
      </c>
      <c r="D135" s="1" t="s">
        <v>913</v>
      </c>
      <c r="E135" s="15">
        <v>0.6521827041939775</v>
      </c>
      <c r="F135" s="26">
        <v>99.425531914893611</v>
      </c>
      <c r="G135" s="19"/>
      <c r="H135" s="3"/>
      <c r="I135" s="3"/>
      <c r="J135" s="1">
        <v>2436</v>
      </c>
      <c r="K135" s="1" t="s">
        <v>1040</v>
      </c>
      <c r="L135" s="15">
        <v>0.834531544941017</v>
      </c>
      <c r="M135" s="26">
        <v>435.78947368421052</v>
      </c>
      <c r="N135" s="20"/>
      <c r="O135" s="3"/>
      <c r="P135" s="3"/>
      <c r="Q135" s="15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2">
      <c r="A136" s="3"/>
      <c r="B136" s="1">
        <v>2820</v>
      </c>
      <c r="C136" s="1" t="s">
        <v>912</v>
      </c>
      <c r="D136" s="1" t="s">
        <v>913</v>
      </c>
      <c r="E136" s="15">
        <v>0.61605863704779673</v>
      </c>
      <c r="F136" s="26">
        <v>186.75</v>
      </c>
      <c r="G136" s="19"/>
      <c r="H136" s="3"/>
      <c r="I136" s="3"/>
      <c r="J136" s="1">
        <v>2436</v>
      </c>
      <c r="K136" s="1" t="s">
        <v>1041</v>
      </c>
      <c r="L136" s="15">
        <v>0.81068180383438093</v>
      </c>
      <c r="M136" s="26">
        <v>243.1372549019608</v>
      </c>
      <c r="N136" s="20"/>
      <c r="O136" s="3"/>
      <c r="P136" s="3"/>
      <c r="Q136" s="15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2">
      <c r="A137" s="3"/>
      <c r="B137" s="1">
        <v>2820</v>
      </c>
      <c r="C137" s="1" t="s">
        <v>915</v>
      </c>
      <c r="D137" s="1" t="s">
        <v>913</v>
      </c>
      <c r="E137" s="15">
        <v>0.76885594235777155</v>
      </c>
      <c r="F137" s="26">
        <v>443.5454545454545</v>
      </c>
      <c r="G137" s="19"/>
      <c r="H137" s="3"/>
      <c r="I137" s="3"/>
      <c r="J137" s="1">
        <v>2436</v>
      </c>
      <c r="K137" s="1" t="s">
        <v>1042</v>
      </c>
      <c r="L137" s="15">
        <v>0.81312000672422835</v>
      </c>
      <c r="M137" s="26">
        <v>601.12359550561791</v>
      </c>
      <c r="N137" s="20"/>
      <c r="O137" s="3"/>
      <c r="P137" s="3"/>
      <c r="Q137" s="15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2">
      <c r="A138" s="3"/>
      <c r="B138" s="1">
        <v>2820</v>
      </c>
      <c r="C138" s="1" t="s">
        <v>917</v>
      </c>
      <c r="D138" s="1" t="s">
        <v>913</v>
      </c>
      <c r="E138" s="15">
        <v>0.79131151852085413</v>
      </c>
      <c r="F138" s="26">
        <v>242.84210526315789</v>
      </c>
      <c r="G138" s="19"/>
      <c r="H138" s="3"/>
      <c r="I138" s="3"/>
      <c r="J138" s="1">
        <v>2436</v>
      </c>
      <c r="K138" s="1" t="s">
        <v>1043</v>
      </c>
      <c r="L138" s="15">
        <v>0.84677735072200477</v>
      </c>
      <c r="M138" s="26">
        <v>780.82191780821915</v>
      </c>
      <c r="N138" s="20"/>
      <c r="O138" s="3"/>
      <c r="P138" s="3"/>
      <c r="Q138" s="15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2">
      <c r="A139" s="3"/>
      <c r="B139" s="1">
        <v>2820</v>
      </c>
      <c r="C139" s="1" t="s">
        <v>919</v>
      </c>
      <c r="D139" s="1" t="s">
        <v>913</v>
      </c>
      <c r="E139" s="15">
        <v>0.81512077502200819</v>
      </c>
      <c r="F139" s="26">
        <v>309.66666666666663</v>
      </c>
      <c r="G139" s="19"/>
      <c r="H139" s="3"/>
      <c r="I139" s="3"/>
      <c r="J139" s="1">
        <v>2436</v>
      </c>
      <c r="K139" s="1" t="s">
        <v>1044</v>
      </c>
      <c r="L139" s="15">
        <v>0.86483609126760597</v>
      </c>
      <c r="M139" s="26">
        <v>716.25344352617083</v>
      </c>
      <c r="N139" s="20"/>
      <c r="O139" s="3"/>
      <c r="P139" s="3"/>
      <c r="Q139" s="15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2">
      <c r="A140" s="3"/>
      <c r="B140" s="1">
        <v>2820</v>
      </c>
      <c r="C140" s="1" t="s">
        <v>921</v>
      </c>
      <c r="D140" s="1" t="s">
        <v>913</v>
      </c>
      <c r="E140" s="15">
        <v>0.90286336667717615</v>
      </c>
      <c r="F140" s="26">
        <v>432.88888888888891</v>
      </c>
      <c r="G140" s="19"/>
      <c r="H140" s="3" t="s">
        <v>1359</v>
      </c>
      <c r="I140" s="3" t="s">
        <v>1663</v>
      </c>
      <c r="J140" s="1">
        <v>2400</v>
      </c>
      <c r="K140" s="1" t="s">
        <v>1045</v>
      </c>
      <c r="L140" s="15">
        <v>0.83492174230381055</v>
      </c>
      <c r="M140" s="26">
        <v>973.68421052631584</v>
      </c>
      <c r="N140" s="20" t="s">
        <v>1381</v>
      </c>
      <c r="O140" s="3"/>
      <c r="P140" s="3"/>
      <c r="Q140" s="15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2">
      <c r="A141" s="3" t="s">
        <v>1591</v>
      </c>
      <c r="B141" s="1">
        <v>2800</v>
      </c>
      <c r="C141" s="1" t="s">
        <v>924</v>
      </c>
      <c r="D141" s="1" t="s">
        <v>925</v>
      </c>
      <c r="E141" s="15">
        <v>0.8968888440228765</v>
      </c>
      <c r="F141" s="26">
        <v>131.81818181818181</v>
      </c>
      <c r="G141" s="19" t="s">
        <v>923</v>
      </c>
      <c r="H141" s="3" t="s">
        <v>1387</v>
      </c>
      <c r="I141" s="3"/>
      <c r="J141" s="1">
        <v>2400</v>
      </c>
      <c r="K141" s="1" t="s">
        <v>1046</v>
      </c>
      <c r="L141" s="15">
        <v>0.72185280769331528</v>
      </c>
      <c r="M141" s="26">
        <v>1103.4482758620688</v>
      </c>
      <c r="N141" s="20"/>
      <c r="O141" s="3"/>
      <c r="P141" s="3"/>
      <c r="Q141" s="15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2">
      <c r="A142" s="3"/>
      <c r="B142" s="1">
        <v>2800</v>
      </c>
      <c r="C142" s="1" t="s">
        <v>927</v>
      </c>
      <c r="D142" s="1" t="s">
        <v>925</v>
      </c>
      <c r="E142" s="15">
        <v>1.3992030522102623</v>
      </c>
      <c r="F142" s="26">
        <v>517.9487179487179</v>
      </c>
      <c r="G142" s="19"/>
      <c r="H142" s="3"/>
      <c r="I142" s="3"/>
      <c r="J142" s="1">
        <v>2400</v>
      </c>
      <c r="K142" s="1" t="s">
        <v>1047</v>
      </c>
      <c r="L142" s="15">
        <v>0.77569377215866431</v>
      </c>
      <c r="M142" s="26">
        <v>130.43478260869563</v>
      </c>
      <c r="N142" s="20"/>
      <c r="O142" s="3"/>
      <c r="P142" s="3"/>
      <c r="Q142" s="15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2">
      <c r="A143" s="3"/>
      <c r="B143" s="1">
        <v>2800</v>
      </c>
      <c r="C143" s="1" t="s">
        <v>929</v>
      </c>
      <c r="D143" s="1" t="s">
        <v>925</v>
      </c>
      <c r="E143" s="15">
        <v>1.5139789042213019</v>
      </c>
      <c r="F143" s="26">
        <v>713.95348837209303</v>
      </c>
      <c r="G143" s="19"/>
      <c r="H143" s="3"/>
      <c r="I143" s="3"/>
      <c r="J143" s="1">
        <v>2400</v>
      </c>
      <c r="K143" s="1" t="s">
        <v>1048</v>
      </c>
      <c r="L143" s="15">
        <v>0.81099067734245245</v>
      </c>
      <c r="M143" s="26">
        <v>590.1639344262295</v>
      </c>
      <c r="N143" s="20"/>
      <c r="O143" s="3"/>
      <c r="P143" s="3"/>
      <c r="Q143" s="15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2">
      <c r="A144" s="3"/>
      <c r="B144" s="1">
        <v>2800</v>
      </c>
      <c r="C144" s="1" t="s">
        <v>931</v>
      </c>
      <c r="D144" s="1" t="s">
        <v>925</v>
      </c>
      <c r="E144" s="15">
        <v>1.194586092258356</v>
      </c>
      <c r="F144" s="26">
        <v>327.65957446808511</v>
      </c>
      <c r="G144" s="19"/>
      <c r="H144" s="3"/>
      <c r="I144" s="3"/>
      <c r="J144" s="1">
        <v>2400</v>
      </c>
      <c r="K144" s="1" t="s">
        <v>1049</v>
      </c>
      <c r="L144" s="15">
        <v>0.73112367038679837</v>
      </c>
      <c r="M144" s="26">
        <v>759.03614457831327</v>
      </c>
      <c r="N144" s="20"/>
      <c r="O144" s="3"/>
      <c r="P144" s="3"/>
      <c r="Q144" s="15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2">
      <c r="A145" s="3"/>
      <c r="B145" s="1">
        <v>2800</v>
      </c>
      <c r="C145" s="1" t="s">
        <v>933</v>
      </c>
      <c r="D145" s="1" t="s">
        <v>925</v>
      </c>
      <c r="E145" s="15">
        <v>0.70976955202184955</v>
      </c>
      <c r="F145" s="26">
        <v>98</v>
      </c>
      <c r="G145" s="19"/>
      <c r="H145" s="3"/>
      <c r="I145" s="3"/>
      <c r="J145" s="1">
        <v>2400</v>
      </c>
      <c r="K145" s="1" t="s">
        <v>1050</v>
      </c>
      <c r="L145" s="15">
        <v>0.98751236434994494</v>
      </c>
      <c r="M145" s="26">
        <v>2521.7391304347825</v>
      </c>
      <c r="N145" s="20"/>
      <c r="O145" s="3"/>
      <c r="P145" s="3"/>
      <c r="Q145" s="15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2">
      <c r="A146" s="3"/>
      <c r="B146" s="1">
        <v>2800</v>
      </c>
      <c r="C146" s="1" t="s">
        <v>935</v>
      </c>
      <c r="D146" s="1" t="s">
        <v>925</v>
      </c>
      <c r="E146" s="15">
        <v>1.0420129705805004</v>
      </c>
      <c r="F146" s="26">
        <v>254.05405405405406</v>
      </c>
      <c r="G146" s="19"/>
      <c r="H146" s="3"/>
      <c r="I146" s="3"/>
      <c r="J146" s="1">
        <v>2400</v>
      </c>
      <c r="K146" s="1" t="s">
        <v>1051</v>
      </c>
      <c r="L146" s="15">
        <v>0.88318769221506566</v>
      </c>
      <c r="M146" s="26">
        <v>3105.2631578947371</v>
      </c>
      <c r="N146" s="20"/>
      <c r="O146" s="3"/>
      <c r="P146" s="3"/>
      <c r="Q146" s="15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2">
      <c r="A147" s="3"/>
      <c r="B147" s="1">
        <v>2800</v>
      </c>
      <c r="C147" s="1" t="s">
        <v>937</v>
      </c>
      <c r="D147" s="1" t="s">
        <v>925</v>
      </c>
      <c r="E147" s="15">
        <v>1.5302270856995175</v>
      </c>
      <c r="F147" s="26">
        <v>591.1111111111112</v>
      </c>
      <c r="G147" s="19"/>
      <c r="H147" s="3"/>
      <c r="I147" s="3"/>
      <c r="J147" s="1">
        <v>2400</v>
      </c>
      <c r="K147" s="1" t="s">
        <v>1052</v>
      </c>
      <c r="L147" s="15">
        <v>0.80394524819634361</v>
      </c>
      <c r="M147" s="26">
        <v>772.72727272727275</v>
      </c>
      <c r="N147" s="20"/>
      <c r="O147" s="3"/>
      <c r="P147" s="3"/>
      <c r="Q147" s="15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2">
      <c r="A148" s="3"/>
      <c r="B148" s="1">
        <v>2800</v>
      </c>
      <c r="C148" s="1" t="s">
        <v>939</v>
      </c>
      <c r="D148" s="1" t="s">
        <v>925</v>
      </c>
      <c r="E148" s="15">
        <v>1.2753031274076407</v>
      </c>
      <c r="F148" s="26">
        <v>916.66666666666674</v>
      </c>
      <c r="G148" s="19"/>
      <c r="H148" s="3"/>
      <c r="I148" s="3"/>
      <c r="J148" s="1">
        <v>2400</v>
      </c>
      <c r="K148" s="1" t="s">
        <v>1053</v>
      </c>
      <c r="L148" s="15">
        <v>0.92628053489536588</v>
      </c>
      <c r="M148" s="26">
        <v>2282.608695652174</v>
      </c>
      <c r="N148" s="20"/>
      <c r="O148" s="3"/>
      <c r="P148" s="3"/>
      <c r="Q148" s="15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2">
      <c r="A149" s="3"/>
      <c r="B149" s="1">
        <v>2800</v>
      </c>
      <c r="C149" s="1" t="s">
        <v>941</v>
      </c>
      <c r="D149" s="1" t="s">
        <v>925</v>
      </c>
      <c r="E149" s="15">
        <v>1.3027630984955709</v>
      </c>
      <c r="F149" s="26">
        <v>784.61538461538464</v>
      </c>
      <c r="G149" s="19"/>
      <c r="H149" s="3"/>
      <c r="I149" s="3"/>
      <c r="J149" s="1">
        <v>2400</v>
      </c>
      <c r="K149" s="1" t="s">
        <v>1054</v>
      </c>
      <c r="L149" s="15">
        <v>0.68978353935598302</v>
      </c>
      <c r="M149" s="26">
        <v>416.66666666666669</v>
      </c>
      <c r="N149" s="20" t="s">
        <v>1382</v>
      </c>
      <c r="O149" s="3"/>
      <c r="P149" s="3"/>
      <c r="Q149" s="15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2">
      <c r="A150" s="3"/>
      <c r="B150" s="1">
        <v>2800</v>
      </c>
      <c r="C150" s="1" t="s">
        <v>942</v>
      </c>
      <c r="D150" s="1" t="s">
        <v>925</v>
      </c>
      <c r="E150" s="15">
        <v>0.63754542089466848</v>
      </c>
      <c r="F150" s="26">
        <v>237.03703703703707</v>
      </c>
      <c r="G150" s="19"/>
      <c r="H150" s="3"/>
      <c r="I150" s="3"/>
      <c r="J150" s="1">
        <v>2400</v>
      </c>
      <c r="K150" s="1" t="s">
        <v>1057</v>
      </c>
      <c r="L150" s="15">
        <v>0.71053005542134418</v>
      </c>
      <c r="M150" s="26">
        <v>283.33333333333331</v>
      </c>
      <c r="N150" s="20"/>
      <c r="O150" s="3"/>
      <c r="P150" s="3"/>
      <c r="Q150" s="15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2">
      <c r="A151" s="3"/>
      <c r="B151" s="1">
        <v>2800</v>
      </c>
      <c r="C151" s="1" t="s">
        <v>944</v>
      </c>
      <c r="D151" s="1" t="s">
        <v>925</v>
      </c>
      <c r="E151" s="15">
        <v>1.0369053000224886</v>
      </c>
      <c r="F151" s="26">
        <v>254.54545454545453</v>
      </c>
      <c r="G151" s="19"/>
      <c r="H151" s="3"/>
      <c r="I151" s="3"/>
      <c r="J151" s="1">
        <v>2400</v>
      </c>
      <c r="K151" s="1" t="s">
        <v>1059</v>
      </c>
      <c r="L151" s="15">
        <v>0.88486029320056492</v>
      </c>
      <c r="M151" s="26">
        <v>220</v>
      </c>
      <c r="N151" s="20"/>
      <c r="O151" s="3"/>
      <c r="P151" s="3"/>
      <c r="Q151" s="15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2">
      <c r="A152" s="3"/>
      <c r="B152" s="1">
        <v>2800</v>
      </c>
      <c r="C152" s="1" t="s">
        <v>945</v>
      </c>
      <c r="D152" s="1" t="s">
        <v>925</v>
      </c>
      <c r="E152" s="15">
        <v>0.89494823032274007</v>
      </c>
      <c r="F152" s="26">
        <v>120.37037037037037</v>
      </c>
      <c r="G152" s="19"/>
      <c r="H152" s="3"/>
      <c r="I152" s="3"/>
      <c r="J152" s="1">
        <v>2400</v>
      </c>
      <c r="K152" s="1" t="s">
        <v>1060</v>
      </c>
      <c r="L152" s="15">
        <v>0.7335040185541587</v>
      </c>
      <c r="M152" s="26">
        <v>300</v>
      </c>
      <c r="N152" s="20"/>
      <c r="O152" s="3"/>
      <c r="P152" s="3"/>
      <c r="Q152" s="15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2">
      <c r="A153" s="3"/>
      <c r="B153" s="1">
        <v>2800</v>
      </c>
      <c r="C153" s="1" t="s">
        <v>946</v>
      </c>
      <c r="D153" s="1" t="s">
        <v>925</v>
      </c>
      <c r="E153" s="15">
        <v>1.1679220418082239</v>
      </c>
      <c r="F153" s="26">
        <v>1547.8260869565217</v>
      </c>
      <c r="G153" s="19"/>
      <c r="H153" s="3"/>
      <c r="I153" s="3"/>
      <c r="J153" s="1">
        <v>2400</v>
      </c>
      <c r="K153" s="1" t="s">
        <v>1061</v>
      </c>
      <c r="L153" s="15">
        <v>0.73911167826619484</v>
      </c>
      <c r="M153" s="26">
        <v>185.71428571428572</v>
      </c>
      <c r="N153" s="20"/>
      <c r="O153" s="3"/>
      <c r="P153" s="3"/>
      <c r="Q153" s="15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2">
      <c r="A154" s="3"/>
      <c r="B154" s="1">
        <v>2800</v>
      </c>
      <c r="C154" s="1" t="s">
        <v>947</v>
      </c>
      <c r="D154" s="1" t="s">
        <v>925</v>
      </c>
      <c r="E154" s="15">
        <v>1.4828851938727954</v>
      </c>
      <c r="F154" s="26">
        <v>222.72727272727275</v>
      </c>
      <c r="G154" s="19"/>
      <c r="H154" s="3"/>
      <c r="I154" s="3"/>
      <c r="J154" s="1">
        <v>2400</v>
      </c>
      <c r="K154" s="1" t="s">
        <v>1062</v>
      </c>
      <c r="L154" s="15">
        <v>0.7810001264476395</v>
      </c>
      <c r="M154" s="26">
        <v>216.66666666666666</v>
      </c>
      <c r="N154" s="20"/>
      <c r="O154" s="3"/>
      <c r="P154" s="3"/>
      <c r="Q154" s="15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2">
      <c r="A155" s="3"/>
      <c r="B155" s="1">
        <v>2800</v>
      </c>
      <c r="C155" s="1" t="s">
        <v>949</v>
      </c>
      <c r="D155" s="1" t="s">
        <v>925</v>
      </c>
      <c r="E155" s="15">
        <v>0.94270417045317689</v>
      </c>
      <c r="F155" s="26">
        <v>360.97560975609758</v>
      </c>
      <c r="G155" s="19"/>
      <c r="H155" s="3"/>
      <c r="I155" s="3"/>
      <c r="J155" s="1">
        <v>2400</v>
      </c>
      <c r="K155" s="1" t="s">
        <v>1063</v>
      </c>
      <c r="L155" s="15">
        <v>0.80474746258198027</v>
      </c>
      <c r="M155" s="26">
        <v>242.85714285714283</v>
      </c>
      <c r="N155" s="20"/>
      <c r="O155" s="3"/>
      <c r="P155" s="3"/>
      <c r="Q155" s="15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2">
      <c r="A156" s="3"/>
      <c r="B156" s="1">
        <v>2800</v>
      </c>
      <c r="C156" s="1" t="s">
        <v>951</v>
      </c>
      <c r="D156" s="1" t="s">
        <v>925</v>
      </c>
      <c r="E156" s="15">
        <v>1.4824892496902882</v>
      </c>
      <c r="F156" s="26">
        <v>26.923076923076923</v>
      </c>
      <c r="G156" s="19"/>
      <c r="H156" s="3"/>
      <c r="I156" s="3"/>
      <c r="J156" s="1">
        <v>2400</v>
      </c>
      <c r="K156" s="1" t="s">
        <v>1065</v>
      </c>
      <c r="L156" s="15">
        <v>0.61764584775323972</v>
      </c>
      <c r="M156" s="26">
        <v>318.33333333333331</v>
      </c>
      <c r="N156" s="20"/>
      <c r="O156" s="3"/>
      <c r="P156" s="3"/>
      <c r="Q156" s="15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2">
      <c r="A157" s="3"/>
      <c r="B157" s="1">
        <v>2800</v>
      </c>
      <c r="C157" s="1" t="s">
        <v>953</v>
      </c>
      <c r="D157" s="1" t="s">
        <v>925</v>
      </c>
      <c r="E157" s="15">
        <v>1.6802746291900263</v>
      </c>
      <c r="F157" s="26">
        <v>29.11392405063291</v>
      </c>
      <c r="G157" s="19"/>
      <c r="H157" s="3"/>
      <c r="I157" s="3"/>
      <c r="J157" s="1">
        <v>2400</v>
      </c>
      <c r="K157" s="1" t="s">
        <v>1066</v>
      </c>
      <c r="L157" s="15">
        <v>0.61046937536773505</v>
      </c>
      <c r="M157" s="26">
        <v>276</v>
      </c>
      <c r="N157" s="20"/>
      <c r="O157" s="3"/>
      <c r="P157" s="3"/>
      <c r="Q157" s="15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2">
      <c r="A158" s="3"/>
      <c r="B158" s="1">
        <v>2800</v>
      </c>
      <c r="C158" s="1" t="s">
        <v>955</v>
      </c>
      <c r="D158" s="1" t="s">
        <v>925</v>
      </c>
      <c r="E158" s="15">
        <v>1.0095022180909363</v>
      </c>
      <c r="F158" s="26">
        <v>41.463414634146339</v>
      </c>
      <c r="G158" s="19"/>
      <c r="H158" s="3"/>
      <c r="I158" s="3"/>
      <c r="J158" s="1">
        <v>2400</v>
      </c>
      <c r="K158" s="1" t="s">
        <v>1068</v>
      </c>
      <c r="L158" s="15">
        <v>0.83752205142385405</v>
      </c>
      <c r="M158" s="26">
        <v>178.33333333333334</v>
      </c>
      <c r="N158" s="20"/>
      <c r="O158" s="3"/>
      <c r="P158" s="3"/>
      <c r="Q158" s="15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2">
      <c r="A159" s="3"/>
      <c r="B159" s="1">
        <v>2800</v>
      </c>
      <c r="C159" s="1" t="s">
        <v>957</v>
      </c>
      <c r="D159" s="1" t="s">
        <v>925</v>
      </c>
      <c r="E159" s="15">
        <v>1.0323879418917643</v>
      </c>
      <c r="F159" s="26">
        <v>44.186046511627907</v>
      </c>
      <c r="G159" s="19"/>
      <c r="H159" s="3"/>
      <c r="I159" s="3"/>
      <c r="J159" s="1">
        <v>2400</v>
      </c>
      <c r="K159" s="1" t="s">
        <v>1070</v>
      </c>
      <c r="L159" s="15">
        <v>0.75700863830968368</v>
      </c>
      <c r="M159" s="26">
        <v>223.33333333333334</v>
      </c>
      <c r="N159" s="20"/>
      <c r="O159" s="3"/>
      <c r="P159" s="3"/>
      <c r="Q159" s="15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2">
      <c r="A160" s="3"/>
      <c r="B160" s="1">
        <v>2800</v>
      </c>
      <c r="C160" s="1" t="s">
        <v>959</v>
      </c>
      <c r="D160" s="1" t="s">
        <v>925</v>
      </c>
      <c r="E160" s="15">
        <v>1.6753170544912384</v>
      </c>
      <c r="F160" s="26">
        <v>1040.7407407407409</v>
      </c>
      <c r="G160" s="19"/>
      <c r="H160" s="3"/>
      <c r="I160" s="3"/>
      <c r="J160" s="1">
        <v>2400</v>
      </c>
      <c r="K160" s="1" t="s">
        <v>1072</v>
      </c>
      <c r="L160" s="15">
        <v>0.75700863830968368</v>
      </c>
      <c r="M160" s="26">
        <v>263.33333333333331</v>
      </c>
      <c r="N160" s="20"/>
      <c r="O160" s="3"/>
      <c r="P160" s="3"/>
      <c r="Q160" s="15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2">
      <c r="A161" s="3"/>
      <c r="B161" s="1">
        <v>2800</v>
      </c>
      <c r="C161" s="1" t="s">
        <v>961</v>
      </c>
      <c r="D161" s="1" t="s">
        <v>925</v>
      </c>
      <c r="E161" s="15">
        <v>0.96057176259713373</v>
      </c>
      <c r="F161" s="26">
        <v>296.55172413793099</v>
      </c>
      <c r="G161" s="19"/>
      <c r="H161" s="3" t="s">
        <v>1464</v>
      </c>
      <c r="I161" s="3" t="s">
        <v>1663</v>
      </c>
      <c r="J161" s="1">
        <v>2100</v>
      </c>
      <c r="K161" s="1" t="s">
        <v>1462</v>
      </c>
      <c r="L161" s="15">
        <v>1.6482106526198275</v>
      </c>
      <c r="M161" s="26">
        <v>1342.9837046859586</v>
      </c>
      <c r="N161" s="20" t="s">
        <v>1444</v>
      </c>
      <c r="O161" s="3"/>
      <c r="P161" s="3"/>
      <c r="Q161" s="15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2">
      <c r="A162" s="3"/>
      <c r="B162" s="1">
        <v>2800</v>
      </c>
      <c r="C162" s="1" t="s">
        <v>963</v>
      </c>
      <c r="D162" s="1" t="s">
        <v>925</v>
      </c>
      <c r="E162" s="15">
        <v>0.94875035083997328</v>
      </c>
      <c r="F162" s="26">
        <v>1177.0833333333333</v>
      </c>
      <c r="G162" s="19"/>
      <c r="H162" s="3"/>
      <c r="I162" s="3"/>
      <c r="J162" s="1">
        <v>2100</v>
      </c>
      <c r="K162" s="1" t="s">
        <v>1463</v>
      </c>
      <c r="L162" s="15">
        <v>1.8535736205654672</v>
      </c>
      <c r="M162" s="26">
        <v>1505.0009725431423</v>
      </c>
      <c r="N162" s="20"/>
      <c r="O162" s="3"/>
      <c r="P162" s="3"/>
      <c r="Q162" s="15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2">
      <c r="A163" s="3"/>
      <c r="B163" s="1">
        <v>2800</v>
      </c>
      <c r="C163" s="1" t="s">
        <v>965</v>
      </c>
      <c r="D163" s="1" t="s">
        <v>925</v>
      </c>
      <c r="E163" s="15">
        <v>1.4303761026383399</v>
      </c>
      <c r="F163" s="26">
        <v>644.44444444444446</v>
      </c>
      <c r="G163" s="19"/>
      <c r="H163" s="3" t="s">
        <v>1456</v>
      </c>
      <c r="I163" s="3" t="s">
        <v>1663</v>
      </c>
      <c r="J163" s="1">
        <v>1900</v>
      </c>
      <c r="K163" s="1" t="s">
        <v>1458</v>
      </c>
      <c r="L163" s="15">
        <v>1.0299508244448576</v>
      </c>
      <c r="M163" s="26">
        <v>11.206719926983901</v>
      </c>
      <c r="N163" s="20" t="s">
        <v>1444</v>
      </c>
      <c r="O163" s="3"/>
      <c r="P163" s="3"/>
      <c r="Q163" s="15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2">
      <c r="A164" s="3"/>
      <c r="B164" s="1">
        <v>2800</v>
      </c>
      <c r="C164" s="1" t="s">
        <v>967</v>
      </c>
      <c r="D164" s="1" t="s">
        <v>925</v>
      </c>
      <c r="E164" s="15">
        <v>0.99288791880679916</v>
      </c>
      <c r="F164" s="26">
        <v>394.11764705882354</v>
      </c>
      <c r="G164" s="19"/>
      <c r="H164" s="3" t="s">
        <v>1457</v>
      </c>
      <c r="I164" s="3" t="s">
        <v>1663</v>
      </c>
      <c r="J164" s="1">
        <v>1900</v>
      </c>
      <c r="K164" s="1" t="s">
        <v>1459</v>
      </c>
      <c r="L164" s="15">
        <v>0.85599422275136616</v>
      </c>
      <c r="M164" s="26">
        <v>172.10400829956029</v>
      </c>
      <c r="N164" s="20"/>
      <c r="O164" s="3"/>
      <c r="P164" s="3"/>
      <c r="Q164" s="15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2">
      <c r="A165" s="3"/>
      <c r="B165" s="1">
        <v>2800</v>
      </c>
      <c r="C165" s="1" t="s">
        <v>969</v>
      </c>
      <c r="D165" s="1" t="s">
        <v>925</v>
      </c>
      <c r="E165" s="15">
        <v>1.2616810638494729</v>
      </c>
      <c r="F165" s="26">
        <v>1290</v>
      </c>
      <c r="G165" s="19"/>
      <c r="H165" s="3" t="s">
        <v>1367</v>
      </c>
      <c r="I165" s="3" t="s">
        <v>1668</v>
      </c>
      <c r="J165" s="1">
        <v>1400</v>
      </c>
      <c r="K165" s="1" t="s">
        <v>1086</v>
      </c>
      <c r="L165" s="15">
        <v>0.59756325035474822</v>
      </c>
      <c r="M165" s="26">
        <v>78.995327102803742</v>
      </c>
      <c r="N165" s="20" t="s">
        <v>88</v>
      </c>
      <c r="O165" s="3"/>
      <c r="P165" s="3"/>
      <c r="Q165" s="15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2">
      <c r="A166" s="3"/>
      <c r="B166" s="1">
        <v>2800</v>
      </c>
      <c r="C166" s="1" t="s">
        <v>971</v>
      </c>
      <c r="D166" s="1" t="s">
        <v>925</v>
      </c>
      <c r="E166" s="15">
        <v>0.93194659679729897</v>
      </c>
      <c r="F166" s="26">
        <v>380</v>
      </c>
      <c r="G166" s="19"/>
      <c r="H166" s="3"/>
      <c r="I166" s="3"/>
      <c r="J166" s="1">
        <v>1400</v>
      </c>
      <c r="K166" s="1" t="s">
        <v>1087</v>
      </c>
      <c r="L166" s="15">
        <v>0.59463044063256743</v>
      </c>
      <c r="M166" s="26">
        <v>50.4228855721393</v>
      </c>
      <c r="N166" s="20"/>
      <c r="O166" s="3"/>
      <c r="P166" s="3"/>
      <c r="Q166" s="15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2">
      <c r="A167" s="3"/>
      <c r="B167" s="1">
        <v>2800</v>
      </c>
      <c r="C167" s="1" t="s">
        <v>1056</v>
      </c>
      <c r="D167" s="1" t="s">
        <v>925</v>
      </c>
      <c r="E167" s="15">
        <v>0.98665046262943901</v>
      </c>
      <c r="F167" s="26">
        <v>18.888888888888889</v>
      </c>
      <c r="G167" s="19"/>
      <c r="H167" s="3"/>
      <c r="I167" s="3"/>
      <c r="J167" s="1">
        <v>1400</v>
      </c>
      <c r="K167" s="1" t="s">
        <v>1088</v>
      </c>
      <c r="L167" s="15">
        <v>0.58598368641596166</v>
      </c>
      <c r="M167" s="26">
        <v>71.728813559322035</v>
      </c>
      <c r="N167" s="20"/>
      <c r="O167" s="3"/>
      <c r="P167" s="3"/>
      <c r="Q167" s="15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2">
      <c r="A168" s="3"/>
      <c r="B168" s="1">
        <v>2800</v>
      </c>
      <c r="C168" s="1" t="s">
        <v>1467</v>
      </c>
      <c r="D168" s="1" t="s">
        <v>1175</v>
      </c>
      <c r="E168" s="15">
        <v>1.1202327800690159</v>
      </c>
      <c r="F168" s="26">
        <v>266.97459679745873</v>
      </c>
      <c r="G168" s="19" t="s">
        <v>1444</v>
      </c>
      <c r="H168" s="3"/>
      <c r="I168" s="3"/>
      <c r="J168" s="1">
        <v>1400</v>
      </c>
      <c r="K168" s="1" t="s">
        <v>1089</v>
      </c>
      <c r="L168" s="15">
        <v>0.58973703710984404</v>
      </c>
      <c r="M168" s="26">
        <v>54.342391304347828</v>
      </c>
      <c r="N168" s="20"/>
      <c r="O168" s="3"/>
      <c r="P168" s="3"/>
      <c r="Q168" s="15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2">
      <c r="A169" s="3" t="s">
        <v>1388</v>
      </c>
      <c r="B169" s="1">
        <v>2750</v>
      </c>
      <c r="C169" s="1" t="s">
        <v>1390</v>
      </c>
      <c r="D169" s="1" t="s">
        <v>1396</v>
      </c>
      <c r="E169" s="15">
        <v>1.9576105287243328</v>
      </c>
      <c r="F169" s="26">
        <v>7572.727272727273</v>
      </c>
      <c r="G169" s="19" t="s">
        <v>1389</v>
      </c>
      <c r="H169" s="3"/>
      <c r="I169" s="3"/>
      <c r="J169" s="1">
        <v>1400</v>
      </c>
      <c r="K169" s="1" t="s">
        <v>1090</v>
      </c>
      <c r="L169" s="15">
        <v>0.58777429467084641</v>
      </c>
      <c r="M169" s="26">
        <v>44.248847926267281</v>
      </c>
      <c r="N169" s="20"/>
      <c r="O169" s="3"/>
      <c r="P169" s="3"/>
      <c r="Q169" s="15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2">
      <c r="A170" s="3"/>
      <c r="B170" s="1">
        <v>2750</v>
      </c>
      <c r="C170" s="1" t="s">
        <v>1391</v>
      </c>
      <c r="D170" s="1" t="s">
        <v>1396</v>
      </c>
      <c r="E170" s="15">
        <v>3.9192916243286398</v>
      </c>
      <c r="F170" s="26">
        <v>48022.222222222226</v>
      </c>
      <c r="G170" s="19"/>
      <c r="H170" s="3"/>
      <c r="I170" s="3"/>
      <c r="J170" s="1">
        <v>1400</v>
      </c>
      <c r="K170" s="1" t="s">
        <v>1091</v>
      </c>
      <c r="L170" s="15">
        <v>0.61992843837838396</v>
      </c>
      <c r="M170" s="26">
        <v>206.32941176470587</v>
      </c>
      <c r="N170" s="20"/>
      <c r="O170" s="3"/>
      <c r="P170" s="3"/>
      <c r="Q170" s="15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2">
      <c r="A171" s="3"/>
      <c r="B171" s="1">
        <v>2750</v>
      </c>
      <c r="C171" s="1" t="s">
        <v>1392</v>
      </c>
      <c r="D171" s="1" t="s">
        <v>1396</v>
      </c>
      <c r="E171" s="15">
        <v>1.8172958637547327</v>
      </c>
      <c r="F171" s="26">
        <v>19223.076923076926</v>
      </c>
      <c r="G171" s="19"/>
      <c r="H171" s="3"/>
      <c r="I171" s="3"/>
      <c r="J171" s="1">
        <v>1400</v>
      </c>
      <c r="K171" s="1" t="s">
        <v>1092</v>
      </c>
      <c r="L171" s="15">
        <v>0.62578169019151231</v>
      </c>
      <c r="M171" s="26">
        <v>221.41441441441444</v>
      </c>
      <c r="N171" s="20"/>
      <c r="O171" s="3"/>
      <c r="P171" s="3"/>
      <c r="Q171" s="15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">
      <c r="A172" s="3"/>
      <c r="B172" s="1">
        <v>2750</v>
      </c>
      <c r="C172" s="1" t="s">
        <v>1393</v>
      </c>
      <c r="D172" s="1" t="s">
        <v>1396</v>
      </c>
      <c r="E172" s="15">
        <v>1.1685453714958156</v>
      </c>
      <c r="F172" s="26">
        <v>230.43478260869566</v>
      </c>
      <c r="G172" s="19"/>
      <c r="H172" s="3"/>
      <c r="I172" s="3"/>
      <c r="J172" s="1">
        <v>1400</v>
      </c>
      <c r="K172" s="1" t="s">
        <v>1093</v>
      </c>
      <c r="L172" s="15">
        <v>0.6383586831047251</v>
      </c>
      <c r="M172" s="26">
        <v>277.04545454545456</v>
      </c>
      <c r="N172" s="20"/>
      <c r="O172" s="3"/>
      <c r="P172" s="3"/>
      <c r="Q172" s="15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">
      <c r="A173" s="3"/>
      <c r="B173" s="1">
        <v>2750</v>
      </c>
      <c r="C173" s="1" t="s">
        <v>1394</v>
      </c>
      <c r="D173" s="1" t="s">
        <v>1396</v>
      </c>
      <c r="E173" s="15">
        <v>2.1773842357381334</v>
      </c>
      <c r="F173" s="26">
        <v>6459.9999999999991</v>
      </c>
      <c r="G173" s="19"/>
      <c r="H173" s="3"/>
      <c r="I173" s="3"/>
      <c r="J173" s="1">
        <v>1400</v>
      </c>
      <c r="K173" s="1" t="s">
        <v>1094</v>
      </c>
      <c r="L173" s="15">
        <v>0.5752596546003591</v>
      </c>
      <c r="M173" s="26">
        <v>71.832369942196536</v>
      </c>
      <c r="N173" s="20"/>
      <c r="O173" s="3"/>
      <c r="P173" s="3"/>
      <c r="Q173" s="15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">
      <c r="A174" s="3"/>
      <c r="B174" s="1">
        <v>2750</v>
      </c>
      <c r="C174" s="1" t="s">
        <v>1395</v>
      </c>
      <c r="D174" s="1" t="s">
        <v>1396</v>
      </c>
      <c r="E174" s="15">
        <v>1.0161126433444621</v>
      </c>
      <c r="F174" s="26">
        <v>757.14285714285711</v>
      </c>
      <c r="G174" s="19"/>
      <c r="H174" s="3"/>
      <c r="I174" s="3"/>
      <c r="J174" s="1">
        <v>1400</v>
      </c>
      <c r="K174" s="1" t="s">
        <v>1095</v>
      </c>
      <c r="L174" s="15">
        <v>0.57699924350125797</v>
      </c>
      <c r="M174" s="26">
        <v>107.80745341614906</v>
      </c>
      <c r="N174" s="20"/>
      <c r="O174" s="3"/>
      <c r="P174" s="3"/>
      <c r="Q174" s="15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">
      <c r="A175" s="3" t="s">
        <v>1356</v>
      </c>
      <c r="B175" s="1">
        <v>2700</v>
      </c>
      <c r="C175" s="1" t="s">
        <v>1058</v>
      </c>
      <c r="D175" s="1" t="s">
        <v>845</v>
      </c>
      <c r="E175" s="15">
        <v>1.0855787034214703</v>
      </c>
      <c r="F175" s="26">
        <v>87.424972788057843</v>
      </c>
      <c r="G175" s="19" t="s">
        <v>88</v>
      </c>
      <c r="H175" s="3"/>
      <c r="I175" s="3"/>
      <c r="J175" s="1">
        <v>1400</v>
      </c>
      <c r="K175" s="1" t="s">
        <v>1096</v>
      </c>
      <c r="L175" s="15">
        <v>0.57287675903663271</v>
      </c>
      <c r="M175" s="26">
        <v>67.393258426966298</v>
      </c>
      <c r="N175" s="20"/>
      <c r="O175" s="3"/>
      <c r="P175" s="3"/>
      <c r="Q175" s="15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2">
      <c r="A176" s="3"/>
      <c r="B176" s="1">
        <v>2700</v>
      </c>
      <c r="C176" s="1" t="s">
        <v>973</v>
      </c>
      <c r="D176" s="1" t="s">
        <v>881</v>
      </c>
      <c r="E176" s="15">
        <v>0.88160565395791657</v>
      </c>
      <c r="F176" s="26">
        <v>282.60869565217388</v>
      </c>
      <c r="G176" s="19"/>
      <c r="H176" s="3"/>
      <c r="I176" s="3"/>
      <c r="J176" s="1">
        <v>1400</v>
      </c>
      <c r="K176" s="1" t="s">
        <v>1097</v>
      </c>
      <c r="L176" s="15">
        <v>0.58065532343495685</v>
      </c>
      <c r="M176" s="26">
        <v>93.745318352059925</v>
      </c>
      <c r="N176" s="20"/>
      <c r="O176" s="3"/>
      <c r="P176" s="3"/>
      <c r="Q176" s="15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2">
      <c r="A177" s="3"/>
      <c r="B177" s="1">
        <v>2700</v>
      </c>
      <c r="C177" s="1" t="s">
        <v>975</v>
      </c>
      <c r="D177" s="1" t="s">
        <v>881</v>
      </c>
      <c r="E177" s="15">
        <v>0.79177966113584164</v>
      </c>
      <c r="F177" s="26">
        <v>129.06976744186048</v>
      </c>
      <c r="G177" s="19"/>
      <c r="H177" s="3"/>
      <c r="I177" s="3"/>
      <c r="J177" s="1">
        <v>1400</v>
      </c>
      <c r="K177" s="1" t="s">
        <v>1098</v>
      </c>
      <c r="L177" s="15">
        <v>0.58950918902988902</v>
      </c>
      <c r="M177" s="26">
        <v>41.087719298245609</v>
      </c>
      <c r="N177" s="20"/>
      <c r="O177" s="3"/>
      <c r="P177" s="3"/>
      <c r="Q177" s="15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2">
      <c r="A178" s="3"/>
      <c r="B178" s="1">
        <v>2700</v>
      </c>
      <c r="C178" s="1" t="s">
        <v>977</v>
      </c>
      <c r="D178" s="1" t="s">
        <v>881</v>
      </c>
      <c r="E178" s="15">
        <v>0.88666504490325115</v>
      </c>
      <c r="F178" s="26">
        <v>48.07692307692308</v>
      </c>
      <c r="G178" s="19"/>
      <c r="H178" s="3"/>
      <c r="I178" s="3"/>
      <c r="J178" s="1">
        <v>1400</v>
      </c>
      <c r="K178" s="1" t="s">
        <v>1099</v>
      </c>
      <c r="L178" s="15">
        <v>0.62281853359903139</v>
      </c>
      <c r="M178" s="26">
        <v>425.12</v>
      </c>
      <c r="N178" s="20"/>
      <c r="O178" s="3"/>
      <c r="P178" s="3"/>
      <c r="Q178" s="15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2">
      <c r="A179" s="3"/>
      <c r="B179" s="1">
        <v>2700</v>
      </c>
      <c r="C179" s="1" t="s">
        <v>979</v>
      </c>
      <c r="D179" s="1" t="s">
        <v>881</v>
      </c>
      <c r="E179" s="15">
        <v>1.0441745501845205</v>
      </c>
      <c r="F179" s="26">
        <v>33.571428571428569</v>
      </c>
      <c r="G179" s="19"/>
      <c r="H179" s="3"/>
      <c r="I179" s="3"/>
      <c r="J179" s="1">
        <v>1400</v>
      </c>
      <c r="K179" s="1" t="s">
        <v>1100</v>
      </c>
      <c r="L179" s="15">
        <v>0.57385217383631804</v>
      </c>
      <c r="M179" s="26">
        <v>72.536144578313255</v>
      </c>
      <c r="N179" s="20"/>
      <c r="O179" s="3"/>
      <c r="P179" s="3"/>
      <c r="Q179" s="15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2">
      <c r="A180" s="3"/>
      <c r="B180" s="1">
        <v>2700</v>
      </c>
      <c r="C180" s="1" t="s">
        <v>1064</v>
      </c>
      <c r="D180" s="1" t="s">
        <v>891</v>
      </c>
      <c r="E180" s="15">
        <v>0.52000421728716151</v>
      </c>
      <c r="F180" s="26">
        <v>15.138728323699425</v>
      </c>
      <c r="G180" s="19" t="s">
        <v>1378</v>
      </c>
      <c r="H180" s="3"/>
      <c r="I180" s="3"/>
      <c r="J180" s="1">
        <v>1400</v>
      </c>
      <c r="K180" s="1" t="s">
        <v>1101</v>
      </c>
      <c r="L180" s="15">
        <v>0.59222509268356471</v>
      </c>
      <c r="M180" s="26">
        <v>99.005988023952085</v>
      </c>
      <c r="N180" s="20"/>
      <c r="O180" s="3"/>
      <c r="P180" s="3"/>
      <c r="Q180" s="15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2">
      <c r="A181" s="3"/>
      <c r="B181" s="1">
        <v>2700</v>
      </c>
      <c r="C181" s="1">
        <v>169259</v>
      </c>
      <c r="D181" s="1" t="s">
        <v>891</v>
      </c>
      <c r="E181" s="15">
        <v>0.79122438092930147</v>
      </c>
      <c r="F181" s="26">
        <v>36.158940397350996</v>
      </c>
      <c r="G181" s="19"/>
      <c r="H181" s="3"/>
      <c r="I181" s="3"/>
      <c r="J181" s="1">
        <v>1400</v>
      </c>
      <c r="K181" s="1" t="s">
        <v>1102</v>
      </c>
      <c r="L181" s="15">
        <v>0.57433964933098003</v>
      </c>
      <c r="M181" s="26">
        <v>59.779069767441868</v>
      </c>
      <c r="N181" s="20"/>
      <c r="O181" s="3"/>
      <c r="P181" s="3"/>
      <c r="Q181" s="15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2">
      <c r="A182" s="3"/>
      <c r="B182" s="1">
        <v>2700</v>
      </c>
      <c r="C182" s="1" t="s">
        <v>1067</v>
      </c>
      <c r="D182" s="1" t="s">
        <v>891</v>
      </c>
      <c r="E182" s="15">
        <v>0.91861874951092048</v>
      </c>
      <c r="F182" s="26">
        <v>71.358024691358025</v>
      </c>
      <c r="G182" s="19"/>
      <c r="H182" s="3"/>
      <c r="I182" s="3"/>
      <c r="J182" s="1">
        <v>1400</v>
      </c>
      <c r="K182" s="1" t="s">
        <v>1103</v>
      </c>
      <c r="L182" s="15">
        <v>0.57880709660110174</v>
      </c>
      <c r="M182" s="26">
        <v>98.086486486486493</v>
      </c>
      <c r="N182" s="20"/>
      <c r="O182" s="3"/>
      <c r="P182" s="3"/>
      <c r="Q182" s="15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2">
      <c r="A183" s="3"/>
      <c r="B183" s="1">
        <v>2700</v>
      </c>
      <c r="C183" s="1" t="s">
        <v>1069</v>
      </c>
      <c r="D183" s="1" t="s">
        <v>891</v>
      </c>
      <c r="E183" s="15">
        <v>0.80318509710494645</v>
      </c>
      <c r="F183" s="26">
        <v>22.172413793103448</v>
      </c>
      <c r="G183" s="19"/>
      <c r="H183" s="3"/>
      <c r="I183" s="3"/>
      <c r="J183" s="1">
        <v>1400</v>
      </c>
      <c r="K183" s="1" t="s">
        <v>1104</v>
      </c>
      <c r="L183" s="15">
        <v>0.59953828104678886</v>
      </c>
      <c r="M183" s="26">
        <v>72.945652173913047</v>
      </c>
      <c r="N183" s="20"/>
      <c r="O183" s="3"/>
      <c r="P183" s="3"/>
      <c r="Q183" s="15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2">
      <c r="A184" s="3"/>
      <c r="B184" s="1">
        <v>2700</v>
      </c>
      <c r="C184" s="1" t="s">
        <v>1071</v>
      </c>
      <c r="D184" s="1" t="s">
        <v>891</v>
      </c>
      <c r="E184" s="15">
        <v>1.3034491747925341</v>
      </c>
      <c r="F184" s="26">
        <v>964</v>
      </c>
      <c r="G184" s="19"/>
      <c r="H184" s="3"/>
      <c r="I184" s="3"/>
      <c r="J184" s="1">
        <v>1400</v>
      </c>
      <c r="K184" s="1" t="s">
        <v>1105</v>
      </c>
      <c r="L184" s="15">
        <v>0.581096029982892</v>
      </c>
      <c r="M184" s="26">
        <v>109.720207253886</v>
      </c>
      <c r="N184" s="20"/>
      <c r="O184" s="3"/>
      <c r="P184" s="3"/>
      <c r="Q184" s="15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2">
      <c r="A185" s="3"/>
      <c r="B185" s="1">
        <v>2700</v>
      </c>
      <c r="C185" s="1">
        <v>169217</v>
      </c>
      <c r="D185" s="1" t="s">
        <v>891</v>
      </c>
      <c r="E185" s="15">
        <v>0.56492927937193749</v>
      </c>
      <c r="F185" s="26">
        <v>162.17494089834517</v>
      </c>
      <c r="G185" s="19"/>
      <c r="H185" s="3" t="s">
        <v>1615</v>
      </c>
      <c r="I185" s="3" t="s">
        <v>1666</v>
      </c>
      <c r="J185" s="1">
        <v>1400</v>
      </c>
      <c r="K185" s="1" t="s">
        <v>1606</v>
      </c>
      <c r="L185" s="15">
        <v>0.60864640819230509</v>
      </c>
      <c r="M185" s="26">
        <v>121.34782608695652</v>
      </c>
      <c r="N185" s="19" t="s">
        <v>1616</v>
      </c>
      <c r="O185" s="3"/>
      <c r="P185" s="3"/>
      <c r="Q185" s="15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2">
      <c r="A186" s="3"/>
      <c r="B186" s="1">
        <v>2700</v>
      </c>
      <c r="C186" s="1">
        <v>169215</v>
      </c>
      <c r="D186" s="1" t="s">
        <v>891</v>
      </c>
      <c r="E186" s="15">
        <v>0.85312853120631382</v>
      </c>
      <c r="F186" s="26">
        <v>8.6865671641791042</v>
      </c>
      <c r="G186" s="19"/>
      <c r="H186" s="3"/>
      <c r="I186" s="3"/>
      <c r="J186" s="1">
        <v>1400</v>
      </c>
      <c r="K186" s="1" t="s">
        <v>1607</v>
      </c>
      <c r="L186" s="15">
        <v>0.62981143993150579</v>
      </c>
      <c r="M186" s="26">
        <v>123.78260869565216</v>
      </c>
      <c r="N186" s="19"/>
      <c r="O186" s="3"/>
      <c r="P186" s="3"/>
      <c r="Q186" s="15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2">
      <c r="A187" s="3"/>
      <c r="B187" s="1">
        <v>2700</v>
      </c>
      <c r="C187" s="1">
        <v>179992</v>
      </c>
      <c r="D187" s="1" t="s">
        <v>891</v>
      </c>
      <c r="E187" s="15">
        <v>1.0357920367041149</v>
      </c>
      <c r="F187" s="26">
        <v>12.654867256637168</v>
      </c>
      <c r="G187" s="19"/>
      <c r="H187" s="3"/>
      <c r="I187" s="3"/>
      <c r="J187" s="1">
        <v>1400</v>
      </c>
      <c r="K187" s="1" t="s">
        <v>1608</v>
      </c>
      <c r="L187" s="15">
        <v>0.61663378442541616</v>
      </c>
      <c r="M187" s="26">
        <v>107.69999999999999</v>
      </c>
      <c r="N187" s="19"/>
      <c r="O187" s="3"/>
      <c r="P187" s="3"/>
      <c r="Q187" s="15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2">
      <c r="A188" s="3"/>
      <c r="B188" s="1">
        <v>2700</v>
      </c>
      <c r="C188" s="1" t="s">
        <v>1076</v>
      </c>
      <c r="D188" s="1" t="s">
        <v>886</v>
      </c>
      <c r="E188" s="15">
        <v>1.5826878132967703</v>
      </c>
      <c r="F188" s="26">
        <v>82.834561286001346</v>
      </c>
      <c r="G188" s="19" t="s">
        <v>88</v>
      </c>
      <c r="H188" s="3"/>
      <c r="I188" s="3"/>
      <c r="J188" s="1">
        <v>1400</v>
      </c>
      <c r="K188" s="1" t="s">
        <v>1609</v>
      </c>
      <c r="L188" s="15">
        <v>0.64197724098969655</v>
      </c>
      <c r="M188" s="26">
        <v>115.55</v>
      </c>
      <c r="N188" s="19"/>
      <c r="O188" s="3"/>
      <c r="P188" s="3"/>
      <c r="Q188" s="15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2">
      <c r="A189" s="3"/>
      <c r="B189" s="1">
        <v>2700</v>
      </c>
      <c r="C189" s="1" t="s">
        <v>1078</v>
      </c>
      <c r="D189" s="1" t="s">
        <v>886</v>
      </c>
      <c r="E189" s="15">
        <v>1.6585026595975685</v>
      </c>
      <c r="F189" s="26">
        <v>30.413931681178838</v>
      </c>
      <c r="G189" s="19"/>
      <c r="H189" s="3"/>
      <c r="I189" s="3"/>
      <c r="J189" s="1">
        <v>1400</v>
      </c>
      <c r="K189" s="1" t="s">
        <v>1610</v>
      </c>
      <c r="L189" s="15">
        <v>0.60987837894021169</v>
      </c>
      <c r="M189" s="26">
        <v>122.84210526315789</v>
      </c>
      <c r="N189" s="19"/>
      <c r="O189" s="3"/>
      <c r="P189" s="3"/>
      <c r="Q189" s="15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2">
      <c r="A190" s="3"/>
      <c r="B190" s="1">
        <v>2700</v>
      </c>
      <c r="C190" s="1" t="s">
        <v>1080</v>
      </c>
      <c r="D190" s="1" t="s">
        <v>886</v>
      </c>
      <c r="E190" s="15">
        <v>1.0524806830297595</v>
      </c>
      <c r="F190" s="26">
        <v>31.315673289183223</v>
      </c>
      <c r="G190" s="19"/>
      <c r="H190" s="3"/>
      <c r="I190" s="3"/>
      <c r="J190" s="1">
        <v>1400</v>
      </c>
      <c r="K190" s="1" t="s">
        <v>1611</v>
      </c>
      <c r="L190" s="15">
        <v>0.63422040100494637</v>
      </c>
      <c r="M190" s="26">
        <v>130.23529411764704</v>
      </c>
      <c r="N190" s="19"/>
      <c r="O190" s="3"/>
      <c r="P190" s="3"/>
      <c r="Q190" s="15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2">
      <c r="A191" s="3"/>
      <c r="B191" s="1">
        <v>2700</v>
      </c>
      <c r="C191" s="1" t="s">
        <v>1082</v>
      </c>
      <c r="D191" s="1" t="s">
        <v>886</v>
      </c>
      <c r="E191" s="15">
        <v>1.0020203873536977</v>
      </c>
      <c r="F191" s="26">
        <v>37.384341637010678</v>
      </c>
      <c r="G191" s="19"/>
      <c r="H191" s="3"/>
      <c r="I191" s="3"/>
      <c r="J191" s="1">
        <v>1400</v>
      </c>
      <c r="K191" s="1" t="s">
        <v>1612</v>
      </c>
      <c r="L191" s="15">
        <v>0.61495959162344782</v>
      </c>
      <c r="M191" s="26">
        <v>184.33333333333334</v>
      </c>
      <c r="N191" s="19"/>
      <c r="O191" s="3"/>
      <c r="P191" s="3"/>
      <c r="Q191" s="15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2">
      <c r="A192" s="3"/>
      <c r="B192" s="1">
        <v>2700</v>
      </c>
      <c r="C192" s="1" t="s">
        <v>1084</v>
      </c>
      <c r="D192" s="1" t="s">
        <v>886</v>
      </c>
      <c r="E192" s="15">
        <v>1.0084938832411683</v>
      </c>
      <c r="F192" s="26">
        <v>42.948965517241383</v>
      </c>
      <c r="G192" s="19"/>
      <c r="H192" s="3"/>
      <c r="I192" s="3"/>
      <c r="J192" s="1">
        <v>1400</v>
      </c>
      <c r="K192" s="1" t="s">
        <v>1613</v>
      </c>
      <c r="L192" s="15">
        <v>0.62952617663105581</v>
      </c>
      <c r="M192" s="26">
        <v>201.85185185185185</v>
      </c>
      <c r="N192" s="19"/>
      <c r="O192" s="3"/>
      <c r="P192" s="3"/>
      <c r="Q192" s="15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2">
      <c r="A193" s="3"/>
      <c r="B193" s="1">
        <v>2700</v>
      </c>
      <c r="C193" s="1" t="s">
        <v>981</v>
      </c>
      <c r="D193" s="1" t="s">
        <v>886</v>
      </c>
      <c r="E193" s="15">
        <v>0.90164557172670512</v>
      </c>
      <c r="F193" s="26">
        <v>41.166935483870972</v>
      </c>
      <c r="G193" s="19"/>
      <c r="H193" s="3"/>
      <c r="I193" s="3"/>
      <c r="J193" s="1">
        <v>1400</v>
      </c>
      <c r="K193" s="1" t="s">
        <v>1614</v>
      </c>
      <c r="L193" s="15">
        <v>0.62670986275054008</v>
      </c>
      <c r="M193" s="26">
        <v>150.10714285714283</v>
      </c>
      <c r="N193" s="19"/>
      <c r="O193" s="3"/>
      <c r="P193" s="3"/>
      <c r="Q193" s="15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2">
      <c r="A194" s="3"/>
      <c r="B194" s="1">
        <v>2700</v>
      </c>
      <c r="C194" s="1" t="s">
        <v>983</v>
      </c>
      <c r="D194" s="1" t="s">
        <v>886</v>
      </c>
      <c r="E194" s="15">
        <v>0.84249022713637767</v>
      </c>
      <c r="F194" s="26">
        <v>33.451242829827912</v>
      </c>
      <c r="G194" s="19"/>
      <c r="H194" s="3" t="s">
        <v>1366</v>
      </c>
      <c r="I194" s="3" t="s">
        <v>1671</v>
      </c>
      <c r="J194" s="1">
        <v>1360</v>
      </c>
      <c r="K194" s="1" t="s">
        <v>1073</v>
      </c>
      <c r="L194" s="15">
        <v>0.69856354636687812</v>
      </c>
      <c r="M194" s="26">
        <v>74.236111111111114</v>
      </c>
      <c r="N194" s="20" t="s">
        <v>88</v>
      </c>
      <c r="O194" s="1"/>
      <c r="P194" s="3"/>
      <c r="Q194" s="15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2">
      <c r="A195" s="3"/>
      <c r="B195" s="1">
        <v>2700</v>
      </c>
      <c r="C195" s="1" t="s">
        <v>984</v>
      </c>
      <c r="D195" s="1" t="s">
        <v>886</v>
      </c>
      <c r="E195" s="15">
        <v>0.76060766000413071</v>
      </c>
      <c r="F195" s="26">
        <v>36.536958817317839</v>
      </c>
      <c r="G195" s="19"/>
      <c r="H195" s="3"/>
      <c r="I195" s="3"/>
      <c r="J195" s="1">
        <v>1360</v>
      </c>
      <c r="K195" s="1" t="s">
        <v>1074</v>
      </c>
      <c r="L195" s="15">
        <v>0.68554633941692245</v>
      </c>
      <c r="M195" s="26">
        <v>82.384615384615387</v>
      </c>
      <c r="N195" s="20"/>
      <c r="O195" s="1"/>
      <c r="P195" s="3"/>
      <c r="Q195" s="15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2">
      <c r="A196" s="3"/>
      <c r="B196" s="1">
        <v>2700</v>
      </c>
      <c r="C196" s="1" t="s">
        <v>986</v>
      </c>
      <c r="D196" s="1" t="s">
        <v>886</v>
      </c>
      <c r="E196" s="15">
        <v>0.77389500155914304</v>
      </c>
      <c r="F196" s="26">
        <v>43.474327628361856</v>
      </c>
      <c r="G196" s="19"/>
      <c r="H196" s="3"/>
      <c r="I196" s="3"/>
      <c r="J196" s="1">
        <v>1360</v>
      </c>
      <c r="K196" s="1" t="s">
        <v>1075</v>
      </c>
      <c r="L196" s="15">
        <v>0.726247985526421</v>
      </c>
      <c r="M196" s="26">
        <v>73.35164835164835</v>
      </c>
      <c r="N196" s="20"/>
      <c r="O196" s="1"/>
      <c r="P196" s="3"/>
      <c r="Q196" s="15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3"/>
      <c r="B197" s="1">
        <v>2700</v>
      </c>
      <c r="C197" s="1" t="s">
        <v>987</v>
      </c>
      <c r="D197" s="1" t="s">
        <v>886</v>
      </c>
      <c r="E197" s="15">
        <v>0.73928296164501817</v>
      </c>
      <c r="F197" s="26">
        <v>33.892473118279568</v>
      </c>
      <c r="G197" s="19"/>
      <c r="H197" s="3"/>
      <c r="I197" s="3"/>
      <c r="J197" s="1">
        <v>1230</v>
      </c>
      <c r="K197" s="1" t="s">
        <v>1077</v>
      </c>
      <c r="L197" s="15">
        <v>0.60901368581219995</v>
      </c>
      <c r="M197" s="26">
        <v>48.732558139534881</v>
      </c>
      <c r="N197" s="20"/>
      <c r="O197" s="1"/>
      <c r="P197" s="3"/>
      <c r="Q197" s="15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3"/>
      <c r="B198" s="1">
        <v>2700</v>
      </c>
      <c r="C198" s="1" t="s">
        <v>988</v>
      </c>
      <c r="D198" s="1" t="s">
        <v>886</v>
      </c>
      <c r="E198" s="15">
        <v>0.75905251429449971</v>
      </c>
      <c r="F198" s="26">
        <v>32.627602158828061</v>
      </c>
      <c r="G198" s="19"/>
      <c r="H198" s="3"/>
      <c r="I198" s="3"/>
      <c r="J198" s="1">
        <v>1230</v>
      </c>
      <c r="K198" s="1" t="s">
        <v>1079</v>
      </c>
      <c r="L198" s="15">
        <v>0.58529379114493418</v>
      </c>
      <c r="M198" s="26">
        <v>48.54</v>
      </c>
      <c r="N198" s="20"/>
      <c r="O198" s="1"/>
      <c r="P198" s="3"/>
      <c r="Q198" s="15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">
      <c r="A199" s="3"/>
      <c r="B199" s="1">
        <v>2700</v>
      </c>
      <c r="C199" s="1" t="s">
        <v>989</v>
      </c>
      <c r="D199" s="1" t="s">
        <v>886</v>
      </c>
      <c r="E199" s="15">
        <v>0.7716141719491374</v>
      </c>
      <c r="F199" s="26">
        <v>34.763923524522028</v>
      </c>
      <c r="G199" s="19"/>
      <c r="H199" s="3"/>
      <c r="I199" s="3"/>
      <c r="J199" s="1">
        <v>1230</v>
      </c>
      <c r="K199" s="1" t="s">
        <v>1081</v>
      </c>
      <c r="L199" s="15">
        <v>0.49765143280324875</v>
      </c>
      <c r="M199" s="26">
        <v>84.08</v>
      </c>
      <c r="N199" s="20"/>
      <c r="O199" s="1"/>
      <c r="P199" s="3"/>
      <c r="Q199" s="15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3"/>
      <c r="B200" s="1">
        <v>2700</v>
      </c>
      <c r="C200" s="1" t="s">
        <v>991</v>
      </c>
      <c r="D200" s="1" t="s">
        <v>886</v>
      </c>
      <c r="E200" s="15">
        <v>0.77342954772228489</v>
      </c>
      <c r="F200" s="26">
        <v>28.370721048798252</v>
      </c>
      <c r="G200" s="19"/>
      <c r="H200" s="3"/>
      <c r="I200" s="3"/>
      <c r="J200" s="1">
        <v>1230</v>
      </c>
      <c r="K200" s="1" t="s">
        <v>1083</v>
      </c>
      <c r="L200" s="15">
        <v>0.57223415293478175</v>
      </c>
      <c r="M200" s="26">
        <v>58.667701863354033</v>
      </c>
      <c r="N200" s="20"/>
      <c r="O200" s="1"/>
      <c r="P200" s="3"/>
      <c r="Q200" s="15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3"/>
      <c r="B201" s="1">
        <v>2700</v>
      </c>
      <c r="C201" s="1" t="s">
        <v>992</v>
      </c>
      <c r="D201" s="1" t="s">
        <v>886</v>
      </c>
      <c r="E201" s="15">
        <v>0.83132935360325433</v>
      </c>
      <c r="F201" s="26">
        <v>38.390873015873019</v>
      </c>
      <c r="G201" s="19"/>
      <c r="H201" s="3"/>
      <c r="I201" s="3"/>
      <c r="J201" s="1">
        <v>1230</v>
      </c>
      <c r="K201" s="1" t="s">
        <v>1085</v>
      </c>
      <c r="L201" s="15">
        <v>0.63268919148603719</v>
      </c>
      <c r="M201" s="26">
        <v>43.613636363636367</v>
      </c>
      <c r="N201" s="20"/>
      <c r="O201" s="1"/>
      <c r="P201" s="3"/>
      <c r="Q201" s="15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3"/>
      <c r="B202" s="1">
        <v>2700</v>
      </c>
      <c r="C202" s="1" t="s">
        <v>994</v>
      </c>
      <c r="D202" s="1" t="s">
        <v>886</v>
      </c>
      <c r="E202" s="15">
        <v>0.88219745274878114</v>
      </c>
      <c r="F202" s="26">
        <v>38.637810311903252</v>
      </c>
      <c r="G202" s="19"/>
      <c r="H202" s="3" t="s">
        <v>1383</v>
      </c>
      <c r="I202" s="3" t="s">
        <v>1672</v>
      </c>
      <c r="J202" s="1">
        <v>1000</v>
      </c>
      <c r="K202" s="1" t="s">
        <v>1108</v>
      </c>
      <c r="L202" s="15">
        <v>0.68022833641617453</v>
      </c>
      <c r="M202" s="26">
        <v>39.438085327783554</v>
      </c>
      <c r="N202" s="20" t="s">
        <v>1107</v>
      </c>
      <c r="O202" s="1"/>
      <c r="P202" s="3"/>
      <c r="Q202" s="15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3"/>
      <c r="B203" s="1">
        <v>2700</v>
      </c>
      <c r="C203" s="1" t="s">
        <v>995</v>
      </c>
      <c r="D203" s="1" t="s">
        <v>886</v>
      </c>
      <c r="E203" s="15">
        <v>0.74094450576779647</v>
      </c>
      <c r="F203" s="26">
        <v>23.789356984478935</v>
      </c>
      <c r="G203" s="19"/>
      <c r="H203" s="3"/>
      <c r="I203" s="3"/>
      <c r="J203" s="1">
        <v>1000</v>
      </c>
      <c r="K203" s="1" t="s">
        <v>1110</v>
      </c>
      <c r="L203" s="15">
        <v>0.71609752836680118</v>
      </c>
      <c r="M203" s="26">
        <v>30</v>
      </c>
      <c r="N203" s="20"/>
      <c r="O203" s="1"/>
      <c r="P203" s="3"/>
      <c r="Q203" s="15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3"/>
      <c r="B204" s="1">
        <v>2700</v>
      </c>
      <c r="C204" s="1" t="s">
        <v>997</v>
      </c>
      <c r="D204" s="1" t="s">
        <v>886</v>
      </c>
      <c r="E204" s="15">
        <v>0.77733718977546862</v>
      </c>
      <c r="F204" s="26">
        <v>46.869881710646041</v>
      </c>
      <c r="G204" s="19"/>
      <c r="H204" s="3"/>
      <c r="I204" s="3"/>
      <c r="J204" s="1">
        <v>1000</v>
      </c>
      <c r="K204" s="1" t="s">
        <v>1112</v>
      </c>
      <c r="L204" s="15">
        <v>0.7351178218317872</v>
      </c>
      <c r="M204" s="26">
        <v>60.447761194029859</v>
      </c>
      <c r="N204" s="20"/>
      <c r="O204" s="1"/>
      <c r="P204" s="3"/>
      <c r="Q204" s="15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1"/>
      <c r="B205" s="1">
        <v>2700</v>
      </c>
      <c r="C205" s="1" t="s">
        <v>1115</v>
      </c>
      <c r="D205" s="1" t="s">
        <v>899</v>
      </c>
      <c r="E205" s="15">
        <v>0.68393865753200278</v>
      </c>
      <c r="F205" s="26">
        <v>116.84615384615384</v>
      </c>
      <c r="G205" s="19" t="s">
        <v>1289</v>
      </c>
      <c r="H205" s="3"/>
      <c r="I205" s="3"/>
      <c r="J205" s="1">
        <v>1000</v>
      </c>
      <c r="K205" s="1" t="s">
        <v>1113</v>
      </c>
      <c r="L205" s="15">
        <v>0.70039016309233271</v>
      </c>
      <c r="M205" s="26">
        <v>76.695437731196051</v>
      </c>
      <c r="N205" s="20"/>
      <c r="O205" s="1"/>
      <c r="P205" s="3"/>
      <c r="Q205" s="15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1"/>
      <c r="B206" s="1">
        <v>2700</v>
      </c>
      <c r="C206" s="1" t="s">
        <v>1117</v>
      </c>
      <c r="D206" s="1" t="s">
        <v>899</v>
      </c>
      <c r="E206" s="15">
        <v>0.75946834942987873</v>
      </c>
      <c r="F206" s="26">
        <v>81.356905552918846</v>
      </c>
      <c r="G206" s="19"/>
      <c r="H206" s="3"/>
      <c r="I206" s="3"/>
      <c r="J206" s="1">
        <v>1000</v>
      </c>
      <c r="K206" s="1" t="s">
        <v>1114</v>
      </c>
      <c r="L206" s="15">
        <v>0.70580246927537604</v>
      </c>
      <c r="M206" s="26">
        <v>73.272490221642755</v>
      </c>
      <c r="N206" s="20"/>
      <c r="O206" s="1"/>
      <c r="P206" s="3"/>
      <c r="Q206" s="15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1"/>
      <c r="B207" s="1">
        <v>2700</v>
      </c>
      <c r="C207" s="1" t="s">
        <v>1119</v>
      </c>
      <c r="D207" s="1" t="s">
        <v>899</v>
      </c>
      <c r="E207" s="15">
        <v>0.80562894315448697</v>
      </c>
      <c r="F207" s="26">
        <v>90.607441471571903</v>
      </c>
      <c r="G207" s="19"/>
      <c r="H207" s="3"/>
      <c r="I207" s="3"/>
      <c r="J207" s="1">
        <v>1000</v>
      </c>
      <c r="K207" s="1" t="s">
        <v>1116</v>
      </c>
      <c r="L207" s="15">
        <v>0.70271641873289703</v>
      </c>
      <c r="M207" s="26">
        <v>38.118811881188115</v>
      </c>
      <c r="N207" s="20"/>
      <c r="O207" s="1"/>
      <c r="P207" s="3"/>
      <c r="Q207" s="15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1"/>
      <c r="B208" s="1">
        <v>2700</v>
      </c>
      <c r="C208" s="1" t="s">
        <v>1121</v>
      </c>
      <c r="D208" s="1" t="s">
        <v>899</v>
      </c>
      <c r="E208" s="15">
        <v>0.59070276595180815</v>
      </c>
      <c r="F208" s="26">
        <v>24.51063829787234</v>
      </c>
      <c r="G208" s="19"/>
      <c r="H208" s="3"/>
      <c r="I208" s="3"/>
      <c r="J208" s="1">
        <v>1000</v>
      </c>
      <c r="K208" s="1" t="s">
        <v>1118</v>
      </c>
      <c r="L208" s="15">
        <v>0.70271641873289703</v>
      </c>
      <c r="M208" s="26">
        <v>38.118811881188115</v>
      </c>
      <c r="N208" s="20"/>
      <c r="O208" s="1"/>
      <c r="P208" s="3"/>
      <c r="Q208" s="15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2">
      <c r="A209" s="1"/>
      <c r="B209" s="1">
        <v>2700</v>
      </c>
      <c r="C209" s="1" t="s">
        <v>1123</v>
      </c>
      <c r="D209" s="1" t="s">
        <v>899</v>
      </c>
      <c r="E209" s="15">
        <v>0.5721858537822998</v>
      </c>
      <c r="F209" s="26">
        <v>53.606826801517066</v>
      </c>
      <c r="G209" s="19"/>
      <c r="H209" s="3"/>
      <c r="I209" s="3"/>
      <c r="J209" s="1">
        <v>1000</v>
      </c>
      <c r="K209" s="1" t="s">
        <v>1120</v>
      </c>
      <c r="L209" s="15">
        <v>0.69515899551227578</v>
      </c>
      <c r="M209" s="26">
        <v>53.749999999999993</v>
      </c>
      <c r="N209" s="20"/>
      <c r="O209" s="3"/>
      <c r="P209" s="3"/>
      <c r="Q209" s="15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2">
      <c r="A210" s="1"/>
      <c r="B210" s="1">
        <v>2700</v>
      </c>
      <c r="C210" s="1" t="s">
        <v>1125</v>
      </c>
      <c r="D210" s="1" t="s">
        <v>899</v>
      </c>
      <c r="E210" s="15">
        <v>0.57108760281597903</v>
      </c>
      <c r="F210" s="26">
        <v>31.121818181818181</v>
      </c>
      <c r="G210" s="19"/>
      <c r="H210" s="3"/>
      <c r="I210" s="3"/>
      <c r="J210" s="1">
        <v>1000</v>
      </c>
      <c r="K210" s="1" t="s">
        <v>1122</v>
      </c>
      <c r="L210" s="15">
        <v>0.69515899551227578</v>
      </c>
      <c r="M210" s="26">
        <v>53.749999999999993</v>
      </c>
      <c r="N210" s="20"/>
      <c r="O210" s="3"/>
      <c r="P210" s="3"/>
      <c r="Q210" s="15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2">
      <c r="A211" s="1"/>
      <c r="B211" s="1">
        <v>2700</v>
      </c>
      <c r="C211" s="1" t="s">
        <v>1127</v>
      </c>
      <c r="D211" s="1" t="s">
        <v>899</v>
      </c>
      <c r="E211" s="15">
        <v>0.57406761927236905</v>
      </c>
      <c r="F211" s="26">
        <v>59.682654165164088</v>
      </c>
      <c r="G211" s="19"/>
      <c r="H211" s="3"/>
      <c r="I211" s="3"/>
      <c r="J211" s="1">
        <v>1000</v>
      </c>
      <c r="K211" s="1" t="s">
        <v>1124</v>
      </c>
      <c r="L211" s="15">
        <v>0.71129517417461108</v>
      </c>
      <c r="M211" s="26">
        <v>49.351851851851855</v>
      </c>
      <c r="N211" s="20"/>
      <c r="O211" s="3"/>
      <c r="P211" s="3"/>
      <c r="Q211" s="15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2">
      <c r="A212" s="1"/>
      <c r="B212" s="1">
        <v>2700</v>
      </c>
      <c r="C212" s="1" t="s">
        <v>1129</v>
      </c>
      <c r="D212" s="1" t="s">
        <v>899</v>
      </c>
      <c r="E212" s="15">
        <v>0.5659731214307232</v>
      </c>
      <c r="F212" s="26">
        <v>83.852356836774462</v>
      </c>
      <c r="G212" s="19"/>
      <c r="H212" s="3"/>
      <c r="I212" s="3"/>
      <c r="J212" s="1">
        <v>1000</v>
      </c>
      <c r="K212" s="1" t="s">
        <v>1126</v>
      </c>
      <c r="L212" s="15">
        <v>0.70817144455913739</v>
      </c>
      <c r="M212" s="26">
        <v>36.521739130434781</v>
      </c>
      <c r="N212" s="20"/>
      <c r="O212" s="3"/>
      <c r="P212" s="3"/>
      <c r="Q212" s="15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2">
      <c r="A213" s="1"/>
      <c r="B213" s="1">
        <v>2700</v>
      </c>
      <c r="C213" s="1" t="s">
        <v>1131</v>
      </c>
      <c r="D213" s="1" t="s">
        <v>899</v>
      </c>
      <c r="E213" s="15">
        <v>0.56372581624459905</v>
      </c>
      <c r="F213" s="26">
        <v>55.168244719592131</v>
      </c>
      <c r="G213" s="19"/>
      <c r="H213" s="3"/>
      <c r="I213" s="3"/>
      <c r="J213" s="1">
        <v>1000</v>
      </c>
      <c r="K213" s="1" t="s">
        <v>1128</v>
      </c>
      <c r="L213" s="15">
        <v>0.71613142254476414</v>
      </c>
      <c r="M213" s="26">
        <v>42.396694214876035</v>
      </c>
      <c r="N213" s="20"/>
      <c r="O213" s="3"/>
      <c r="P213" s="3"/>
      <c r="Q213" s="15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2">
      <c r="A214" s="1"/>
      <c r="B214" s="1">
        <v>2700</v>
      </c>
      <c r="C214" s="1" t="s">
        <v>1133</v>
      </c>
      <c r="D214" s="1" t="s">
        <v>899</v>
      </c>
      <c r="E214" s="15">
        <v>0.59696045199001124</v>
      </c>
      <c r="F214" s="26">
        <v>18.871965544244325</v>
      </c>
      <c r="G214" s="19"/>
      <c r="H214" s="3"/>
      <c r="I214" s="3"/>
      <c r="J214" s="1">
        <v>1000</v>
      </c>
      <c r="K214" s="1" t="s">
        <v>1130</v>
      </c>
      <c r="L214" s="15">
        <v>0.73566608678829992</v>
      </c>
      <c r="M214" s="26">
        <v>78.428571428571431</v>
      </c>
      <c r="N214" s="20"/>
      <c r="O214" s="3"/>
      <c r="P214" s="3"/>
      <c r="Q214" s="15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2">
      <c r="A215" s="1"/>
      <c r="B215" s="1">
        <v>2700</v>
      </c>
      <c r="C215" s="1" t="s">
        <v>1135</v>
      </c>
      <c r="D215" s="1" t="s">
        <v>899</v>
      </c>
      <c r="E215" s="15">
        <v>0.55155828566533605</v>
      </c>
      <c r="F215" s="26">
        <v>41.696707105719241</v>
      </c>
      <c r="G215" s="19"/>
      <c r="H215" s="3"/>
      <c r="I215" s="3"/>
      <c r="J215" s="1">
        <v>1000</v>
      </c>
      <c r="K215" s="1" t="s">
        <v>1132</v>
      </c>
      <c r="L215" s="15">
        <v>0.72710694108047469</v>
      </c>
      <c r="M215" s="26">
        <v>70.266479663394108</v>
      </c>
      <c r="N215" s="20"/>
      <c r="O215" s="3"/>
      <c r="P215" s="3"/>
      <c r="Q215" s="15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2">
      <c r="A216" s="1"/>
      <c r="B216" s="1">
        <v>2700</v>
      </c>
      <c r="C216" s="1" t="s">
        <v>1137</v>
      </c>
      <c r="D216" s="1" t="s">
        <v>899</v>
      </c>
      <c r="E216" s="15">
        <v>0.57011908974293313</v>
      </c>
      <c r="F216" s="26">
        <v>42.493487270574299</v>
      </c>
      <c r="G216" s="19"/>
      <c r="H216" s="3"/>
      <c r="I216" s="3"/>
      <c r="J216" s="1">
        <v>1000</v>
      </c>
      <c r="K216" s="1" t="s">
        <v>1134</v>
      </c>
      <c r="L216" s="15">
        <v>0.7112320679523364</v>
      </c>
      <c r="M216" s="26">
        <v>78.539493293591633</v>
      </c>
      <c r="N216" s="20"/>
      <c r="O216" s="3"/>
      <c r="P216" s="3"/>
      <c r="Q216" s="15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2">
      <c r="A217" s="1"/>
      <c r="B217" s="1">
        <v>2700</v>
      </c>
      <c r="C217" s="1" t="s">
        <v>1139</v>
      </c>
      <c r="D217" s="1" t="s">
        <v>899</v>
      </c>
      <c r="E217" s="15">
        <v>0.57434002299810494</v>
      </c>
      <c r="F217" s="26">
        <v>60.126940993788828</v>
      </c>
      <c r="G217" s="19"/>
      <c r="H217" s="3"/>
      <c r="I217" s="3"/>
      <c r="J217" s="1">
        <v>1000</v>
      </c>
      <c r="K217" s="1" t="s">
        <v>1136</v>
      </c>
      <c r="L217" s="15">
        <v>0.72455150658745548</v>
      </c>
      <c r="M217" s="26">
        <v>80.308422301304859</v>
      </c>
      <c r="N217" s="20"/>
      <c r="O217" s="3"/>
      <c r="P217" s="3"/>
      <c r="Q217" s="15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2">
      <c r="A218" s="1"/>
      <c r="B218" s="1">
        <v>2700</v>
      </c>
      <c r="C218" s="1" t="s">
        <v>1141</v>
      </c>
      <c r="D218" s="1" t="s">
        <v>899</v>
      </c>
      <c r="E218" s="15">
        <v>0.57190079179257736</v>
      </c>
      <c r="F218" s="26">
        <v>62.840145322434147</v>
      </c>
      <c r="G218" s="19"/>
      <c r="H218" s="3"/>
      <c r="I218" s="3"/>
      <c r="J218" s="1">
        <v>1000</v>
      </c>
      <c r="K218" s="1" t="s">
        <v>1138</v>
      </c>
      <c r="L218" s="15">
        <v>0.70424991839818463</v>
      </c>
      <c r="M218" s="26">
        <v>56.041666666666664</v>
      </c>
      <c r="N218" s="20"/>
      <c r="O218" s="3"/>
      <c r="P218" s="3"/>
      <c r="Q218" s="15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2">
      <c r="A219" s="1"/>
      <c r="B219" s="1">
        <v>2700</v>
      </c>
      <c r="C219" s="1" t="s">
        <v>1143</v>
      </c>
      <c r="D219" s="1" t="s">
        <v>899</v>
      </c>
      <c r="E219" s="15">
        <v>0.57464868239513156</v>
      </c>
      <c r="F219" s="26">
        <v>48.635050251256288</v>
      </c>
      <c r="G219" s="19"/>
      <c r="H219" s="3"/>
      <c r="I219" s="3"/>
      <c r="J219" s="1">
        <v>1000</v>
      </c>
      <c r="K219" s="1" t="s">
        <v>1140</v>
      </c>
      <c r="L219" s="15">
        <v>0.63534352676280414</v>
      </c>
      <c r="M219" s="26">
        <v>60.000000000000007</v>
      </c>
      <c r="N219" s="20" t="s">
        <v>88</v>
      </c>
      <c r="O219" s="3"/>
      <c r="P219" s="3"/>
      <c r="Q219" s="15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2">
      <c r="A220" s="1"/>
      <c r="B220" s="1">
        <v>2700</v>
      </c>
      <c r="C220" s="1" t="s">
        <v>1145</v>
      </c>
      <c r="D220" s="1" t="s">
        <v>899</v>
      </c>
      <c r="E220" s="15">
        <v>0.5933236004680168</v>
      </c>
      <c r="F220" s="26">
        <v>13.282289481570274</v>
      </c>
      <c r="G220" s="19"/>
      <c r="H220" s="3"/>
      <c r="I220" s="3"/>
      <c r="J220" s="1">
        <v>1000</v>
      </c>
      <c r="K220" s="1" t="s">
        <v>1142</v>
      </c>
      <c r="L220" s="15">
        <v>0.60411044828300431</v>
      </c>
      <c r="M220" s="26">
        <v>79.148936170212764</v>
      </c>
      <c r="N220" s="20"/>
      <c r="O220" s="3"/>
      <c r="P220" s="3"/>
      <c r="Q220" s="15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2">
      <c r="A221" s="1"/>
      <c r="B221" s="1">
        <v>2700</v>
      </c>
      <c r="C221" s="1" t="s">
        <v>1147</v>
      </c>
      <c r="D221" s="1" t="s">
        <v>899</v>
      </c>
      <c r="E221" s="15">
        <v>0.56573670291460654</v>
      </c>
      <c r="F221" s="26">
        <v>26.341200828157351</v>
      </c>
      <c r="G221" s="19"/>
      <c r="H221" s="3"/>
      <c r="I221" s="3"/>
      <c r="J221" s="1">
        <v>1000</v>
      </c>
      <c r="K221" s="1" t="s">
        <v>1144</v>
      </c>
      <c r="L221" s="15">
        <v>0.62313044008385021</v>
      </c>
      <c r="M221" s="26">
        <v>46.969696969696969</v>
      </c>
      <c r="N221" s="20"/>
      <c r="O221" s="3"/>
      <c r="P221" s="3"/>
      <c r="Q221" s="15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2">
      <c r="A222" s="1"/>
      <c r="B222" s="1">
        <v>2700</v>
      </c>
      <c r="C222" s="1" t="s">
        <v>1149</v>
      </c>
      <c r="D222" s="1" t="s">
        <v>899</v>
      </c>
      <c r="E222" s="15">
        <v>0.55300619259465111</v>
      </c>
      <c r="F222" s="26">
        <v>20.16180819602873</v>
      </c>
      <c r="G222" s="19"/>
      <c r="H222" s="3"/>
      <c r="I222" s="3"/>
      <c r="J222" s="1">
        <v>1000</v>
      </c>
      <c r="K222" s="1" t="s">
        <v>1146</v>
      </c>
      <c r="L222" s="15">
        <v>0.62027367459084337</v>
      </c>
      <c r="M222" s="26">
        <v>43.333333333333336</v>
      </c>
      <c r="N222" s="20"/>
      <c r="O222" s="3"/>
      <c r="P222" s="3"/>
      <c r="Q222" s="15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2">
      <c r="A223" s="1"/>
      <c r="B223" s="1">
        <v>2700</v>
      </c>
      <c r="C223" s="1" t="s">
        <v>1151</v>
      </c>
      <c r="D223" s="1" t="s">
        <v>899</v>
      </c>
      <c r="E223" s="15">
        <v>0.60743658938455591</v>
      </c>
      <c r="F223" s="26">
        <v>49.099504029758215</v>
      </c>
      <c r="G223" s="19"/>
      <c r="H223" s="3"/>
      <c r="I223" s="3"/>
      <c r="J223" s="1">
        <v>1000</v>
      </c>
      <c r="K223" s="1" t="s">
        <v>1148</v>
      </c>
      <c r="L223" s="15">
        <v>0.62399572956199878</v>
      </c>
      <c r="M223" s="26">
        <v>37.647058823529413</v>
      </c>
      <c r="N223" s="20"/>
      <c r="O223" s="3"/>
      <c r="P223" s="3"/>
      <c r="Q223" s="15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2">
      <c r="A224" s="1"/>
      <c r="B224" s="1">
        <v>2700</v>
      </c>
      <c r="C224" s="1" t="s">
        <v>1153</v>
      </c>
      <c r="D224" s="1" t="s">
        <v>899</v>
      </c>
      <c r="E224" s="15">
        <v>0.6074872979729905</v>
      </c>
      <c r="F224" s="26">
        <v>47.898727465535536</v>
      </c>
      <c r="G224" s="19"/>
      <c r="H224" s="3"/>
      <c r="I224" s="3"/>
      <c r="J224" s="1">
        <v>1000</v>
      </c>
      <c r="K224" s="1" t="s">
        <v>1150</v>
      </c>
      <c r="L224" s="15">
        <v>0.61101348615341255</v>
      </c>
      <c r="M224" s="26">
        <v>66.58536585365853</v>
      </c>
      <c r="N224" s="20"/>
      <c r="O224" s="3"/>
      <c r="P224" s="33"/>
      <c r="Q224" s="15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2">
      <c r="A225" s="1"/>
      <c r="B225" s="1">
        <v>2700</v>
      </c>
      <c r="C225" s="1" t="s">
        <v>1155</v>
      </c>
      <c r="D225" s="1" t="s">
        <v>899</v>
      </c>
      <c r="E225" s="15">
        <v>0.60926479056896776</v>
      </c>
      <c r="F225" s="26">
        <v>49.730215827338135</v>
      </c>
      <c r="G225" s="19"/>
      <c r="H225" s="3"/>
      <c r="I225" s="3"/>
      <c r="J225" s="1">
        <v>1000</v>
      </c>
      <c r="K225" s="1" t="s">
        <v>1152</v>
      </c>
      <c r="L225" s="15">
        <v>0.65064687652843112</v>
      </c>
      <c r="M225" s="26">
        <v>54.549295774647895</v>
      </c>
      <c r="N225" s="20"/>
      <c r="O225" s="3"/>
      <c r="P225" s="3"/>
      <c r="Q225" s="15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2">
      <c r="A226" s="3"/>
      <c r="B226" s="1">
        <v>2700</v>
      </c>
      <c r="C226" s="1" t="s">
        <v>1586</v>
      </c>
      <c r="D226" s="1" t="s">
        <v>1175</v>
      </c>
      <c r="E226" s="15">
        <v>1.2409806306644799</v>
      </c>
      <c r="F226" s="26">
        <v>14.779340813839053</v>
      </c>
      <c r="G226" s="19" t="s">
        <v>1444</v>
      </c>
      <c r="H226" s="3"/>
      <c r="I226" s="3"/>
      <c r="J226" s="1">
        <v>1000</v>
      </c>
      <c r="K226" s="1" t="s">
        <v>1154</v>
      </c>
      <c r="L226" s="15">
        <v>0.68549947481895079</v>
      </c>
      <c r="M226" s="26">
        <v>64.451612903225808</v>
      </c>
      <c r="N226" s="20"/>
      <c r="O226" s="3"/>
      <c r="P226" s="3"/>
      <c r="Q226" s="15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2">
      <c r="A227" s="3"/>
      <c r="B227" s="1">
        <v>2700</v>
      </c>
      <c r="C227" s="1" t="s">
        <v>1587</v>
      </c>
      <c r="D227" s="1" t="s">
        <v>1175</v>
      </c>
      <c r="E227" s="15">
        <v>1.2965468743548605</v>
      </c>
      <c r="F227" s="26">
        <v>23.760393761782183</v>
      </c>
      <c r="G227" s="19"/>
      <c r="H227" s="3"/>
      <c r="I227" s="3"/>
      <c r="J227" s="1">
        <v>1000</v>
      </c>
      <c r="K227" s="1" t="s">
        <v>1156</v>
      </c>
      <c r="L227" s="15">
        <v>0.71609979898055642</v>
      </c>
      <c r="M227" s="26">
        <v>73.982142857142847</v>
      </c>
      <c r="N227" s="20"/>
      <c r="O227" s="3"/>
      <c r="P227" s="33"/>
      <c r="Q227" s="15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2">
      <c r="A228" s="3"/>
      <c r="B228" s="1">
        <v>2700</v>
      </c>
      <c r="C228" s="1" t="s">
        <v>1588</v>
      </c>
      <c r="D228" s="1" t="s">
        <v>1175</v>
      </c>
      <c r="E228" s="15">
        <v>0.80390435842378749</v>
      </c>
      <c r="F228" s="26">
        <v>145.00134436314352</v>
      </c>
      <c r="G228" s="19"/>
      <c r="H228" s="3"/>
      <c r="I228" s="3"/>
      <c r="J228" s="1">
        <v>1000</v>
      </c>
      <c r="K228" s="1" t="s">
        <v>1157</v>
      </c>
      <c r="L228" s="15">
        <v>0.69741362864310985</v>
      </c>
      <c r="M228" s="26">
        <v>99.296296296296305</v>
      </c>
      <c r="N228" s="20"/>
      <c r="O228" s="3"/>
      <c r="P228" s="33"/>
      <c r="Q228" s="15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2">
      <c r="A229" s="3"/>
      <c r="B229" s="1">
        <v>2700</v>
      </c>
      <c r="C229" s="1" t="s">
        <v>1589</v>
      </c>
      <c r="D229" s="1" t="s">
        <v>1175</v>
      </c>
      <c r="E229" s="15">
        <v>0.76513238188282762</v>
      </c>
      <c r="F229" s="26">
        <v>60.072766579069139</v>
      </c>
      <c r="G229" s="19"/>
      <c r="H229" s="3"/>
      <c r="I229" s="3"/>
      <c r="J229" s="1">
        <v>1000</v>
      </c>
      <c r="K229" s="1" t="s">
        <v>1158</v>
      </c>
      <c r="L229" s="15">
        <v>0.71159231317652083</v>
      </c>
      <c r="M229" s="26">
        <v>90.13333333333334</v>
      </c>
      <c r="N229" s="20"/>
      <c r="O229" s="3"/>
      <c r="P229" s="3"/>
      <c r="Q229" s="15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2">
      <c r="A230" s="3"/>
      <c r="B230" s="1">
        <v>2700</v>
      </c>
      <c r="C230" s="1" t="s">
        <v>1590</v>
      </c>
      <c r="D230" s="1" t="s">
        <v>1175</v>
      </c>
      <c r="E230" s="15">
        <v>0.75026221547132599</v>
      </c>
      <c r="F230" s="26">
        <v>51.367369672088344</v>
      </c>
      <c r="G230" s="19"/>
      <c r="H230" s="3"/>
      <c r="I230" s="3"/>
      <c r="J230" s="1">
        <v>1000</v>
      </c>
      <c r="K230" s="1" t="s">
        <v>1159</v>
      </c>
      <c r="L230" s="15">
        <v>0.68791163283710743</v>
      </c>
      <c r="M230" s="26">
        <v>49.139534883720934</v>
      </c>
      <c r="N230" s="20"/>
      <c r="O230" s="3"/>
      <c r="P230" s="3"/>
      <c r="Q230" s="15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2">
      <c r="A231" s="3" t="s">
        <v>1584</v>
      </c>
      <c r="B231" s="1">
        <v>2700</v>
      </c>
      <c r="C231" s="1" t="s">
        <v>1585</v>
      </c>
      <c r="D231" s="1" t="s">
        <v>1175</v>
      </c>
      <c r="E231" s="15">
        <v>0.70159995443789791</v>
      </c>
      <c r="F231" s="26">
        <v>423.64688014796104</v>
      </c>
      <c r="G231" s="19" t="s">
        <v>1444</v>
      </c>
      <c r="H231" s="3"/>
      <c r="I231" s="3"/>
      <c r="J231" s="1">
        <v>1000</v>
      </c>
      <c r="K231" s="1" t="s">
        <v>1160</v>
      </c>
      <c r="L231" s="15">
        <v>0.690269816062268</v>
      </c>
      <c r="M231" s="26">
        <v>43.222222222222229</v>
      </c>
      <c r="N231" s="20"/>
      <c r="O231" s="3"/>
      <c r="P231" s="3"/>
      <c r="Q231" s="15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2">
      <c r="A232" s="3" t="s">
        <v>1580</v>
      </c>
      <c r="B232" s="1">
        <v>2600</v>
      </c>
      <c r="C232" s="1" t="s">
        <v>1581</v>
      </c>
      <c r="D232" s="1" t="s">
        <v>1175</v>
      </c>
      <c r="E232" s="15">
        <v>0.85719311215418936</v>
      </c>
      <c r="F232" s="26">
        <v>275.03890388765393</v>
      </c>
      <c r="G232" s="19" t="s">
        <v>1444</v>
      </c>
      <c r="H232" s="3"/>
      <c r="I232" s="3"/>
      <c r="J232" s="1">
        <v>1000</v>
      </c>
      <c r="K232" s="1" t="s">
        <v>1161</v>
      </c>
      <c r="L232" s="15">
        <v>0.70611326535497143</v>
      </c>
      <c r="M232" s="26">
        <v>82.576271186440678</v>
      </c>
      <c r="N232" s="20"/>
      <c r="O232" s="3"/>
      <c r="P232" s="3"/>
      <c r="Q232" s="15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2">
      <c r="A233" s="3"/>
      <c r="B233" s="1">
        <v>2600</v>
      </c>
      <c r="C233" s="1" t="s">
        <v>1582</v>
      </c>
      <c r="D233" s="1" t="s">
        <v>1175</v>
      </c>
      <c r="E233" s="15">
        <v>1.18076259493979</v>
      </c>
      <c r="F233" s="26">
        <v>551.63799085191283</v>
      </c>
      <c r="G233" s="19"/>
      <c r="H233" s="3"/>
      <c r="I233" s="3"/>
      <c r="J233" s="1">
        <v>1000</v>
      </c>
      <c r="K233" s="1" t="s">
        <v>1163</v>
      </c>
      <c r="L233" s="15">
        <v>0.69329470430281415</v>
      </c>
      <c r="M233" s="26">
        <v>84.288135593220346</v>
      </c>
      <c r="N233" s="20"/>
      <c r="O233" s="3"/>
      <c r="P233" s="3"/>
      <c r="Q233" s="15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2">
      <c r="A234" s="3"/>
      <c r="B234" s="1">
        <v>2600</v>
      </c>
      <c r="C234" s="1" t="s">
        <v>1583</v>
      </c>
      <c r="D234" s="1" t="s">
        <v>1175</v>
      </c>
      <c r="E234" s="15">
        <v>0.77448529866942584</v>
      </c>
      <c r="F234" s="26">
        <v>234.11015863431521</v>
      </c>
      <c r="G234" s="19"/>
      <c r="H234" s="3"/>
      <c r="I234" s="3"/>
      <c r="J234" s="1">
        <v>1000</v>
      </c>
      <c r="K234" s="1" t="s">
        <v>1165</v>
      </c>
      <c r="L234" s="15">
        <v>0.68324913298347034</v>
      </c>
      <c r="M234" s="26">
        <v>85.927272727272722</v>
      </c>
      <c r="N234" s="20"/>
      <c r="O234" s="3"/>
      <c r="P234" s="3"/>
      <c r="Q234" s="15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2">
      <c r="A235" s="3" t="s">
        <v>1357</v>
      </c>
      <c r="B235" s="1">
        <v>2520</v>
      </c>
      <c r="C235" s="1" t="s">
        <v>844</v>
      </c>
      <c r="D235" s="1" t="s">
        <v>998</v>
      </c>
      <c r="E235" s="15">
        <v>0.77320215967460915</v>
      </c>
      <c r="F235" s="26">
        <v>21.321428571428569</v>
      </c>
      <c r="G235" s="19" t="s">
        <v>1379</v>
      </c>
      <c r="H235" s="3"/>
      <c r="I235" s="3"/>
      <c r="J235" s="1">
        <v>1000</v>
      </c>
      <c r="K235" s="1" t="s">
        <v>1167</v>
      </c>
      <c r="L235" s="15">
        <v>0.70825374923880691</v>
      </c>
      <c r="M235" s="26">
        <v>95.606557377049185</v>
      </c>
      <c r="N235" s="20"/>
      <c r="O235" s="3"/>
      <c r="P235" s="3"/>
      <c r="Q235" s="15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2">
      <c r="A236" s="3"/>
      <c r="B236" s="1">
        <v>2520</v>
      </c>
      <c r="C236" s="1" t="s">
        <v>999</v>
      </c>
      <c r="D236" s="1" t="s">
        <v>998</v>
      </c>
      <c r="E236" s="15">
        <v>0.82542196805282697</v>
      </c>
      <c r="F236" s="26">
        <v>20.186915887850468</v>
      </c>
      <c r="G236" s="19"/>
      <c r="H236" s="3"/>
      <c r="I236" s="3"/>
      <c r="J236" s="1">
        <v>1000</v>
      </c>
      <c r="K236" s="1" t="s">
        <v>1169</v>
      </c>
      <c r="L236" s="15">
        <v>0.71034849663973543</v>
      </c>
      <c r="M236" s="26">
        <v>93.606557377049185</v>
      </c>
      <c r="N236" s="20"/>
      <c r="O236" s="3"/>
      <c r="P236" s="3"/>
      <c r="Q236" s="15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2">
      <c r="A237" s="3"/>
      <c r="B237" s="1">
        <v>2520</v>
      </c>
      <c r="C237" s="1" t="s">
        <v>852</v>
      </c>
      <c r="D237" s="1" t="s">
        <v>998</v>
      </c>
      <c r="E237" s="15">
        <v>1.1368763646284556</v>
      </c>
      <c r="F237" s="26">
        <v>82.53706754530478</v>
      </c>
      <c r="G237" s="19"/>
      <c r="H237" s="3" t="s">
        <v>1461</v>
      </c>
      <c r="I237" s="3" t="s">
        <v>1663</v>
      </c>
      <c r="J237" s="1">
        <v>1000</v>
      </c>
      <c r="K237" s="1" t="s">
        <v>1451</v>
      </c>
      <c r="L237" s="15">
        <v>0.68709216737148582</v>
      </c>
      <c r="M237" s="26">
        <v>188.24306772728565</v>
      </c>
      <c r="N237" s="20" t="s">
        <v>1444</v>
      </c>
      <c r="O237" s="3"/>
      <c r="P237" s="3"/>
      <c r="Q237" s="15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2">
      <c r="A238" s="3"/>
      <c r="B238" s="1">
        <v>2520</v>
      </c>
      <c r="C238" s="1" t="s">
        <v>1000</v>
      </c>
      <c r="D238" s="1" t="s">
        <v>998</v>
      </c>
      <c r="E238" s="15">
        <v>1.1303711786327553</v>
      </c>
      <c r="F238" s="26">
        <v>84.557823129251716</v>
      </c>
      <c r="G238" s="19"/>
      <c r="H238" s="3"/>
      <c r="I238" s="3"/>
      <c r="J238" s="1">
        <v>1000</v>
      </c>
      <c r="K238" s="1" t="s">
        <v>1452</v>
      </c>
      <c r="L238" s="15">
        <v>0.72053841001087671</v>
      </c>
      <c r="M238" s="26">
        <v>282.42560293492357</v>
      </c>
      <c r="N238" s="20"/>
      <c r="O238" s="3"/>
      <c r="P238" s="3"/>
      <c r="Q238" s="15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2">
      <c r="A239" s="3"/>
      <c r="B239" s="1">
        <v>2520</v>
      </c>
      <c r="C239" s="1" t="s">
        <v>1002</v>
      </c>
      <c r="D239" s="1" t="s">
        <v>998</v>
      </c>
      <c r="E239" s="15">
        <v>1.3346119030915766</v>
      </c>
      <c r="F239" s="26">
        <v>330.90909090909088</v>
      </c>
      <c r="G239" s="19"/>
      <c r="H239" s="3"/>
      <c r="I239" s="3"/>
      <c r="J239" s="1">
        <v>1000</v>
      </c>
      <c r="K239" s="1" t="s">
        <v>1453</v>
      </c>
      <c r="L239" s="15">
        <v>0.71235709784583268</v>
      </c>
      <c r="M239" s="26">
        <v>319.44133463924828</v>
      </c>
      <c r="N239" s="20"/>
      <c r="O239" s="3"/>
      <c r="P239" s="3"/>
      <c r="Q239" s="15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2">
      <c r="A240" s="3"/>
      <c r="B240" s="1">
        <v>2520</v>
      </c>
      <c r="C240" s="1" t="s">
        <v>1004</v>
      </c>
      <c r="D240" s="1" t="s">
        <v>998</v>
      </c>
      <c r="E240" s="15">
        <v>1.2951441498500589</v>
      </c>
      <c r="F240" s="26">
        <v>278.01418439716315</v>
      </c>
      <c r="G240" s="19"/>
      <c r="H240" s="3"/>
      <c r="I240" s="3"/>
      <c r="J240" s="1">
        <v>1000</v>
      </c>
      <c r="K240" s="1" t="s">
        <v>1454</v>
      </c>
      <c r="L240" s="15">
        <v>0.85204714425487593</v>
      </c>
      <c r="M240" s="26">
        <v>44.950093424048184</v>
      </c>
      <c r="N240" s="20"/>
      <c r="O240" s="3"/>
      <c r="P240" s="3"/>
      <c r="Q240" s="15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2">
      <c r="A241" s="3"/>
      <c r="B241" s="1">
        <v>2520</v>
      </c>
      <c r="C241" s="1" t="s">
        <v>1006</v>
      </c>
      <c r="D241" s="1" t="s">
        <v>998</v>
      </c>
      <c r="E241" s="15">
        <v>1.0968427136871199</v>
      </c>
      <c r="F241" s="26">
        <v>138.46681922196797</v>
      </c>
      <c r="G241" s="19"/>
      <c r="H241" s="3"/>
      <c r="I241" s="3"/>
      <c r="J241" s="1">
        <v>1000</v>
      </c>
      <c r="K241" s="1" t="s">
        <v>1455</v>
      </c>
      <c r="L241" s="15">
        <v>1.0169805047609768</v>
      </c>
      <c r="M241" s="26">
        <v>169.69096183174679</v>
      </c>
      <c r="N241" s="20"/>
      <c r="O241" s="3"/>
      <c r="P241" s="3"/>
      <c r="Q241" s="15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2">
      <c r="A242" s="3"/>
      <c r="B242" s="1">
        <v>2520</v>
      </c>
      <c r="C242" s="1" t="s">
        <v>1008</v>
      </c>
      <c r="D242" s="1" t="s">
        <v>998</v>
      </c>
      <c r="E242" s="15">
        <v>1.4046016640057852</v>
      </c>
      <c r="F242" s="26">
        <v>67.854406130268202</v>
      </c>
      <c r="G242" s="19"/>
      <c r="H242" s="3" t="s">
        <v>1445</v>
      </c>
      <c r="I242" s="3" t="s">
        <v>1663</v>
      </c>
      <c r="J242" s="1">
        <v>635</v>
      </c>
      <c r="K242" s="1" t="s">
        <v>1446</v>
      </c>
      <c r="L242" s="15">
        <v>0.89004662555820802</v>
      </c>
      <c r="M242" s="26">
        <v>154.23362013893609</v>
      </c>
      <c r="N242" s="20" t="s">
        <v>1444</v>
      </c>
      <c r="O242" s="3"/>
      <c r="P242" s="3"/>
      <c r="Q242" s="15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2">
      <c r="A243" s="3"/>
      <c r="B243" s="1">
        <v>2520</v>
      </c>
      <c r="C243" s="1" t="s">
        <v>1106</v>
      </c>
      <c r="D243" s="1" t="s">
        <v>998</v>
      </c>
      <c r="E243" s="15">
        <v>0.88077094381303733</v>
      </c>
      <c r="F243" s="26">
        <v>1981.6129032258063</v>
      </c>
      <c r="G243" s="19"/>
      <c r="H243" s="3"/>
      <c r="I243" s="3"/>
      <c r="J243" s="1">
        <v>635</v>
      </c>
      <c r="K243" s="1" t="s">
        <v>1447</v>
      </c>
      <c r="L243" s="15">
        <v>0.71802161342231829</v>
      </c>
      <c r="M243" s="26">
        <v>23.118121863267586</v>
      </c>
      <c r="N243" s="20"/>
      <c r="O243" s="3"/>
      <c r="P243" s="3"/>
      <c r="Q243" s="15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2">
      <c r="A244" s="3"/>
      <c r="B244" s="1">
        <v>2520</v>
      </c>
      <c r="C244" s="1" t="s">
        <v>1109</v>
      </c>
      <c r="D244" s="1" t="s">
        <v>998</v>
      </c>
      <c r="E244" s="15">
        <v>0.85349785520561283</v>
      </c>
      <c r="F244" s="26">
        <v>1707.8124999999998</v>
      </c>
      <c r="G244" s="19"/>
      <c r="H244" s="3"/>
      <c r="I244" s="3"/>
      <c r="J244" s="1">
        <v>635</v>
      </c>
      <c r="K244" s="1" t="s">
        <v>1448</v>
      </c>
      <c r="L244" s="15">
        <v>1.6286553926223775</v>
      </c>
      <c r="M244" s="26">
        <v>815.68848651559415</v>
      </c>
      <c r="N244" s="20"/>
      <c r="O244" s="3"/>
      <c r="P244" s="3"/>
      <c r="Q244" s="15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2">
      <c r="A245" s="3"/>
      <c r="B245" s="1">
        <v>2520</v>
      </c>
      <c r="C245" s="1" t="s">
        <v>1111</v>
      </c>
      <c r="D245" s="1" t="s">
        <v>998</v>
      </c>
      <c r="E245" s="15">
        <v>0.71257568180180875</v>
      </c>
      <c r="F245" s="26">
        <v>2075.3846153846152</v>
      </c>
      <c r="G245" s="19"/>
      <c r="H245" s="3"/>
      <c r="I245" s="3"/>
      <c r="J245" s="1">
        <v>635</v>
      </c>
      <c r="K245" s="1" t="s">
        <v>1449</v>
      </c>
      <c r="L245" s="15">
        <v>2.6132667217878036</v>
      </c>
      <c r="M245" s="26">
        <v>1074.8882866065596</v>
      </c>
      <c r="N245" s="20"/>
      <c r="O245" s="3"/>
      <c r="P245" s="3"/>
      <c r="Q245" s="15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2">
      <c r="A246" s="3"/>
      <c r="B246" s="1">
        <v>2520</v>
      </c>
      <c r="C246" s="1" t="s">
        <v>1010</v>
      </c>
      <c r="D246" s="1" t="s">
        <v>998</v>
      </c>
      <c r="E246" s="15">
        <v>0.89186563148702991</v>
      </c>
      <c r="F246" s="26">
        <v>1558.2608695652175</v>
      </c>
      <c r="G246" s="19"/>
      <c r="H246" s="3"/>
      <c r="I246" s="3"/>
      <c r="J246" s="1">
        <v>635</v>
      </c>
      <c r="K246" s="1" t="s">
        <v>1450</v>
      </c>
      <c r="L246" s="15">
        <v>1.6551119983689491</v>
      </c>
      <c r="M246" s="26">
        <v>820.14532171748124</v>
      </c>
      <c r="N246" s="20"/>
      <c r="O246" s="3"/>
      <c r="P246" s="3"/>
      <c r="Q246" s="15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2">
      <c r="A247" s="3"/>
      <c r="B247" s="1">
        <v>2520</v>
      </c>
      <c r="C247" s="1" t="s">
        <v>1012</v>
      </c>
      <c r="D247" s="1" t="s">
        <v>998</v>
      </c>
      <c r="E247" s="15">
        <v>0.97965054106852933</v>
      </c>
      <c r="F247" s="26">
        <v>1520.7692307692309</v>
      </c>
      <c r="G247" s="19"/>
      <c r="H247" s="3"/>
      <c r="I247" s="3"/>
      <c r="J247" s="1">
        <v>600</v>
      </c>
      <c r="K247" s="1" t="s">
        <v>1441</v>
      </c>
      <c r="L247" s="15">
        <v>0.80441278357257862</v>
      </c>
      <c r="M247" s="26">
        <v>146.42816733746625</v>
      </c>
      <c r="N247" s="20"/>
      <c r="O247" s="3"/>
      <c r="P247" s="3"/>
      <c r="Q247" s="15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2">
      <c r="A248" s="3"/>
      <c r="B248" s="1">
        <v>2520</v>
      </c>
      <c r="C248" s="1" t="s">
        <v>1014</v>
      </c>
      <c r="D248" s="1" t="s">
        <v>998</v>
      </c>
      <c r="E248" s="15">
        <v>0.76917388283162036</v>
      </c>
      <c r="F248" s="26">
        <v>2561.4285714285716</v>
      </c>
      <c r="G248" s="19"/>
      <c r="H248" s="3"/>
      <c r="I248" s="3"/>
      <c r="J248" s="1">
        <v>600</v>
      </c>
      <c r="K248" s="1" t="s">
        <v>1442</v>
      </c>
      <c r="L248" s="15">
        <v>0.68186777507838259</v>
      </c>
      <c r="M248" s="26">
        <v>316.68362295855127</v>
      </c>
      <c r="N248" s="20"/>
      <c r="O248" s="3"/>
      <c r="P248" s="3"/>
      <c r="Q248" s="15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2">
      <c r="A249" s="3"/>
      <c r="B249" s="1">
        <v>2520</v>
      </c>
      <c r="C249" s="1" t="s">
        <v>1016</v>
      </c>
      <c r="D249" s="1" t="s">
        <v>998</v>
      </c>
      <c r="E249" s="15">
        <v>0.66408075727974814</v>
      </c>
      <c r="F249" s="26">
        <v>2608.4999999999995</v>
      </c>
      <c r="G249" s="19"/>
      <c r="H249" s="3"/>
      <c r="I249" s="3"/>
      <c r="J249" s="1">
        <v>600</v>
      </c>
      <c r="K249" s="1" t="s">
        <v>1443</v>
      </c>
      <c r="L249" s="15">
        <v>0.71588993751179419</v>
      </c>
      <c r="M249" s="26">
        <v>303.88784114197426</v>
      </c>
      <c r="N249" s="20"/>
      <c r="O249" s="3"/>
      <c r="P249" s="3"/>
      <c r="Q249" s="15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2">
      <c r="A250" s="3"/>
      <c r="B250" s="1">
        <v>2500</v>
      </c>
      <c r="C250" s="1" t="s">
        <v>1465</v>
      </c>
      <c r="D250" s="1" t="s">
        <v>1175</v>
      </c>
      <c r="E250" s="15">
        <v>0.8863844694971772</v>
      </c>
      <c r="F250" s="26">
        <v>239.88701356323892</v>
      </c>
      <c r="G250" s="19" t="s">
        <v>1444</v>
      </c>
      <c r="H250" s="3" t="s">
        <v>1371</v>
      </c>
      <c r="I250" s="3" t="s">
        <v>1673</v>
      </c>
      <c r="J250" s="1">
        <v>550</v>
      </c>
      <c r="K250" s="1" t="s">
        <v>1171</v>
      </c>
      <c r="L250" s="15">
        <v>0.74999999999999989</v>
      </c>
      <c r="M250" s="26">
        <v>158</v>
      </c>
      <c r="N250" s="20" t="s">
        <v>88</v>
      </c>
      <c r="O250" s="3"/>
      <c r="P250" s="3"/>
      <c r="Q250" s="15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2">
      <c r="A251" s="3"/>
      <c r="B251" s="1">
        <v>2500</v>
      </c>
      <c r="C251" s="1" t="s">
        <v>1466</v>
      </c>
      <c r="D251" s="1" t="s">
        <v>1175</v>
      </c>
      <c r="E251" s="15">
        <v>0.8983160770758627</v>
      </c>
      <c r="F251" s="26">
        <v>256.26306234644511</v>
      </c>
      <c r="G251" s="19"/>
      <c r="H251" s="28" t="s">
        <v>1397</v>
      </c>
      <c r="I251" s="28"/>
      <c r="J251" s="1"/>
      <c r="K251" s="1"/>
      <c r="L251" s="15"/>
      <c r="M251" s="26"/>
      <c r="N251" s="4"/>
      <c r="O251" s="3"/>
      <c r="P251" s="3"/>
      <c r="Q251" s="15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2">
      <c r="A252" s="3"/>
      <c r="B252" s="1">
        <v>2500</v>
      </c>
      <c r="C252" s="1" t="s">
        <v>1579</v>
      </c>
      <c r="D252" s="1" t="s">
        <v>1175</v>
      </c>
      <c r="E252" s="15">
        <v>0.72352104391190664</v>
      </c>
      <c r="F252" s="26">
        <v>72.537445299633831</v>
      </c>
      <c r="G252" s="19"/>
      <c r="H252" s="3"/>
      <c r="I252" s="3"/>
      <c r="J252" s="1"/>
      <c r="K252" s="1"/>
      <c r="L252" s="15"/>
      <c r="M252" s="26"/>
      <c r="N252" s="4"/>
      <c r="O252" s="3"/>
      <c r="P252" s="3"/>
      <c r="Q252" s="15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2">
      <c r="A253" s="3" t="s">
        <v>1358</v>
      </c>
      <c r="B253" s="1">
        <v>2436</v>
      </c>
      <c r="C253" s="1" t="s">
        <v>1018</v>
      </c>
      <c r="D253" s="1" t="s">
        <v>1019</v>
      </c>
      <c r="E253" s="15">
        <v>0.80845276179246728</v>
      </c>
      <c r="F253" s="26">
        <v>274.03314917127068</v>
      </c>
      <c r="G253" s="19" t="s">
        <v>1380</v>
      </c>
      <c r="H253" s="3"/>
      <c r="I253" s="3"/>
      <c r="J253" s="1"/>
      <c r="K253" s="1"/>
      <c r="L253" s="15"/>
      <c r="M253" s="26"/>
      <c r="N253" s="4"/>
      <c r="O253" s="3"/>
      <c r="P253" s="3"/>
      <c r="Q253" s="15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2">
      <c r="A254" s="3"/>
      <c r="B254" s="1">
        <v>2436</v>
      </c>
      <c r="C254" s="1" t="s">
        <v>1021</v>
      </c>
      <c r="D254" s="1" t="s">
        <v>1019</v>
      </c>
      <c r="E254" s="15">
        <v>0.72836419386847684</v>
      </c>
      <c r="F254" s="26">
        <v>266.28787878787881</v>
      </c>
      <c r="G254" s="19"/>
      <c r="H254" s="3"/>
      <c r="I254" s="3"/>
      <c r="J254" s="1"/>
      <c r="K254" s="1"/>
      <c r="L254" s="15"/>
      <c r="M254" s="26"/>
      <c r="N254" s="4"/>
      <c r="O254" s="3"/>
      <c r="P254" s="3"/>
      <c r="Q254" s="15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2">
      <c r="A255" s="3"/>
      <c r="B255" s="1">
        <v>2436</v>
      </c>
      <c r="C255" s="1" t="s">
        <v>1023</v>
      </c>
      <c r="D255" s="1" t="s">
        <v>1019</v>
      </c>
      <c r="E255" s="15">
        <v>0.83613145387970556</v>
      </c>
      <c r="F255" s="26">
        <v>390</v>
      </c>
      <c r="G255" s="19"/>
      <c r="H255" s="3"/>
      <c r="I255" s="3"/>
      <c r="J255" s="1"/>
      <c r="K255" s="1"/>
      <c r="L255" s="15"/>
      <c r="M255" s="26"/>
      <c r="N255" s="4"/>
      <c r="O255" s="3"/>
      <c r="P255" s="3"/>
      <c r="Q255" s="15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2">
      <c r="A256" s="3"/>
      <c r="B256" s="1">
        <v>2436</v>
      </c>
      <c r="C256" s="1" t="s">
        <v>1024</v>
      </c>
      <c r="D256" s="1" t="s">
        <v>1019</v>
      </c>
      <c r="E256" s="15">
        <v>0.83789056881781554</v>
      </c>
      <c r="F256" s="26">
        <v>651.83246073298426</v>
      </c>
      <c r="G256" s="19"/>
      <c r="H256" s="3"/>
      <c r="I256" s="3"/>
      <c r="J256" s="1"/>
      <c r="K256" s="1"/>
      <c r="L256" s="15"/>
      <c r="M256" s="26"/>
      <c r="N256" s="4"/>
      <c r="O256" s="3"/>
      <c r="P256" s="3"/>
      <c r="Q256" s="15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2">
      <c r="A257" s="3"/>
      <c r="B257" s="1">
        <v>2436</v>
      </c>
      <c r="C257" s="1" t="s">
        <v>1025</v>
      </c>
      <c r="D257" s="1" t="s">
        <v>1019</v>
      </c>
      <c r="E257" s="15">
        <v>0.80053948394372221</v>
      </c>
      <c r="F257" s="26">
        <v>275.65543071161051</v>
      </c>
      <c r="G257" s="19"/>
      <c r="H257" s="3"/>
      <c r="I257" s="3"/>
      <c r="J257" s="1"/>
      <c r="K257" s="1"/>
      <c r="L257" s="15"/>
      <c r="M257" s="26"/>
      <c r="N257" s="4"/>
      <c r="O257" s="3"/>
      <c r="P257" s="3"/>
      <c r="Q257" s="15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2">
      <c r="A258" s="3"/>
      <c r="B258" s="1">
        <v>2436</v>
      </c>
      <c r="C258" s="1" t="s">
        <v>1026</v>
      </c>
      <c r="D258" s="1" t="s">
        <v>1019</v>
      </c>
      <c r="E258" s="15">
        <v>0.70846038097869568</v>
      </c>
      <c r="F258" s="26">
        <v>251.47347740667976</v>
      </c>
      <c r="G258" s="19"/>
      <c r="H258" s="3"/>
      <c r="I258" s="3"/>
      <c r="J258" s="1"/>
      <c r="K258" s="1"/>
      <c r="L258" s="15"/>
      <c r="M258" s="26"/>
      <c r="N258" s="4"/>
      <c r="O258" s="3"/>
      <c r="P258" s="3"/>
      <c r="Q258" s="15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2">
      <c r="A259" s="3"/>
      <c r="B259" s="1">
        <v>2436</v>
      </c>
      <c r="C259" s="1" t="s">
        <v>1027</v>
      </c>
      <c r="D259" s="1" t="s">
        <v>1019</v>
      </c>
      <c r="E259" s="15">
        <v>0.7824590961886112</v>
      </c>
      <c r="F259" s="26">
        <v>303.18181818181819</v>
      </c>
      <c r="G259" s="19"/>
      <c r="H259" s="3"/>
      <c r="I259" s="3"/>
      <c r="J259" s="1"/>
      <c r="K259" s="1"/>
      <c r="L259" s="15"/>
      <c r="M259" s="26"/>
      <c r="N259" s="4"/>
      <c r="O259" s="3"/>
      <c r="P259" s="3"/>
      <c r="Q259" s="15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2">
      <c r="A260" s="3"/>
      <c r="B260" s="1">
        <v>2436</v>
      </c>
      <c r="C260" s="1" t="s">
        <v>1028</v>
      </c>
      <c r="D260" s="1" t="s">
        <v>1019</v>
      </c>
      <c r="E260" s="15">
        <v>0.85624873449820182</v>
      </c>
      <c r="F260" s="26">
        <v>434.05275779376501</v>
      </c>
      <c r="G260" s="19"/>
      <c r="H260" s="3"/>
      <c r="I260" s="3"/>
      <c r="J260" s="1"/>
      <c r="K260" s="1"/>
      <c r="L260" s="15"/>
      <c r="M260" s="26"/>
      <c r="N260" s="4"/>
      <c r="O260" s="3"/>
      <c r="P260" s="3"/>
      <c r="Q260" s="15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2">
      <c r="A261" s="3"/>
      <c r="B261" s="1">
        <v>2436</v>
      </c>
      <c r="C261" s="1" t="s">
        <v>1029</v>
      </c>
      <c r="D261" s="1" t="s">
        <v>1019</v>
      </c>
      <c r="E261" s="15">
        <v>0.87139360382559838</v>
      </c>
      <c r="F261" s="26">
        <v>683.6158192090395</v>
      </c>
      <c r="G261" s="19"/>
      <c r="H261" s="3"/>
      <c r="I261" s="3"/>
      <c r="J261" s="1"/>
      <c r="K261" s="1"/>
      <c r="L261" s="15"/>
      <c r="M261" s="26"/>
      <c r="N261" s="4"/>
      <c r="O261" s="3"/>
      <c r="P261" s="3"/>
      <c r="Q261" s="15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2">
      <c r="A262" s="3"/>
      <c r="B262" s="1">
        <v>2436</v>
      </c>
      <c r="C262" s="1" t="s">
        <v>1030</v>
      </c>
      <c r="D262" s="1" t="s">
        <v>1019</v>
      </c>
      <c r="E262" s="15">
        <v>0.68362473625217213</v>
      </c>
      <c r="F262" s="26">
        <v>541.747572815534</v>
      </c>
      <c r="G262" s="19"/>
      <c r="H262" s="3"/>
      <c r="I262" s="3"/>
      <c r="J262" s="1"/>
      <c r="K262" s="1"/>
      <c r="L262" s="15"/>
      <c r="M262" s="26"/>
      <c r="N262" s="4"/>
      <c r="O262" s="3"/>
      <c r="P262" s="3"/>
      <c r="Q262" s="15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2">
      <c r="A263" s="3"/>
      <c r="B263" s="1">
        <v>2436</v>
      </c>
      <c r="C263" s="1" t="s">
        <v>1031</v>
      </c>
      <c r="D263" s="1" t="s">
        <v>1019</v>
      </c>
      <c r="E263" s="15">
        <v>0.80577460606317919</v>
      </c>
      <c r="F263" s="26">
        <v>395.3488372093023</v>
      </c>
      <c r="G263" s="19"/>
      <c r="H263" s="3"/>
      <c r="I263" s="3"/>
      <c r="J263" s="1"/>
      <c r="K263" s="1"/>
      <c r="L263" s="15"/>
      <c r="M263" s="26"/>
      <c r="N263" s="4"/>
      <c r="O263" s="3"/>
      <c r="P263" s="3"/>
      <c r="Q263" s="15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2">
      <c r="A264" s="3"/>
      <c r="B264" s="1">
        <v>2436</v>
      </c>
      <c r="C264" s="1" t="s">
        <v>1032</v>
      </c>
      <c r="D264" s="1" t="s">
        <v>1019</v>
      </c>
      <c r="E264" s="15">
        <v>0.77644832095495131</v>
      </c>
      <c r="F264" s="26">
        <v>446.28099173553721</v>
      </c>
      <c r="G264" s="19"/>
      <c r="H264" s="3"/>
      <c r="I264" s="3"/>
      <c r="J264" s="1"/>
      <c r="K264" s="1"/>
      <c r="L264" s="15"/>
      <c r="M264" s="26"/>
      <c r="N264" s="4"/>
      <c r="O264" s="3"/>
      <c r="P264" s="3"/>
      <c r="Q264" s="15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2">
      <c r="A265" s="3"/>
      <c r="B265" s="1">
        <v>2436</v>
      </c>
      <c r="C265" s="1" t="s">
        <v>1033</v>
      </c>
      <c r="D265" s="1" t="s">
        <v>1019</v>
      </c>
      <c r="E265" s="15">
        <v>0.78242405124329795</v>
      </c>
      <c r="F265" s="26">
        <v>408.36653386454179</v>
      </c>
      <c r="G265" s="19"/>
      <c r="H265" s="3"/>
      <c r="I265" s="3"/>
      <c r="J265" s="1"/>
      <c r="K265" s="1"/>
      <c r="L265" s="15"/>
      <c r="M265" s="26"/>
      <c r="N265" s="4"/>
      <c r="O265" s="3"/>
      <c r="P265" s="3"/>
      <c r="Q265" s="15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2">
      <c r="A266" s="3"/>
      <c r="B266" s="1">
        <v>2436</v>
      </c>
      <c r="C266" s="1" t="s">
        <v>1034</v>
      </c>
      <c r="D266" s="1" t="s">
        <v>1019</v>
      </c>
      <c r="E266" s="15">
        <v>0.7573046418264473</v>
      </c>
      <c r="F266" s="26">
        <v>429.66751918158565</v>
      </c>
      <c r="G266" s="19"/>
      <c r="H266" s="3"/>
      <c r="I266" s="3"/>
      <c r="J266" s="1"/>
      <c r="K266" s="1"/>
      <c r="L266" s="15"/>
      <c r="M266" s="26"/>
      <c r="N266" s="4"/>
      <c r="O266" s="3"/>
      <c r="P266" s="3"/>
      <c r="Q266" s="15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2">
      <c r="A267" s="3"/>
      <c r="B267" s="1">
        <v>2436</v>
      </c>
      <c r="C267" s="1" t="s">
        <v>1035</v>
      </c>
      <c r="D267" s="1" t="s">
        <v>1019</v>
      </c>
      <c r="E267" s="15">
        <v>0.88736752689911813</v>
      </c>
      <c r="F267" s="26">
        <v>247.86324786324784</v>
      </c>
      <c r="G267" s="19"/>
      <c r="H267" s="3"/>
      <c r="I267" s="3"/>
      <c r="J267" s="1"/>
      <c r="K267" s="1"/>
      <c r="L267" s="15"/>
      <c r="M267" s="26"/>
      <c r="N267" s="4"/>
      <c r="O267" s="3"/>
      <c r="P267" s="3"/>
      <c r="Q267" s="15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2">
      <c r="A268" s="3"/>
      <c r="B268" s="1">
        <v>2436</v>
      </c>
      <c r="C268" s="1" t="s">
        <v>1036</v>
      </c>
      <c r="D268" s="1" t="s">
        <v>1019</v>
      </c>
      <c r="E268" s="15">
        <v>0.8082118946853718</v>
      </c>
      <c r="F268" s="26">
        <v>640.625</v>
      </c>
      <c r="G268" s="19"/>
      <c r="H268" s="3"/>
      <c r="I268" s="3"/>
      <c r="J268" s="1"/>
      <c r="K268" s="1"/>
      <c r="L268" s="15"/>
      <c r="M268" s="26"/>
      <c r="N268" s="4"/>
      <c r="O268" s="3"/>
      <c r="P268" s="3"/>
      <c r="Q268" s="15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2">
      <c r="A269" s="3"/>
      <c r="B269" s="1">
        <v>2436</v>
      </c>
      <c r="C269" s="1" t="s">
        <v>1037</v>
      </c>
      <c r="D269" s="1" t="s">
        <v>1019</v>
      </c>
      <c r="E269" s="15">
        <v>0.83542361134030829</v>
      </c>
      <c r="F269" s="26">
        <v>632.47863247863245</v>
      </c>
      <c r="G269" s="19"/>
      <c r="H269" s="3"/>
      <c r="I269" s="3"/>
      <c r="J269" s="1"/>
      <c r="K269" s="1"/>
      <c r="L269" s="15"/>
      <c r="M269" s="26"/>
      <c r="N269" s="4"/>
      <c r="O269" s="3"/>
      <c r="P269" s="3"/>
      <c r="Q269" s="15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2">
      <c r="A270" s="3"/>
      <c r="B270" s="1">
        <v>2436</v>
      </c>
      <c r="C270" s="1" t="s">
        <v>1038</v>
      </c>
      <c r="D270" s="1" t="s">
        <v>1019</v>
      </c>
      <c r="E270" s="15">
        <v>0.86078655285229433</v>
      </c>
      <c r="F270" s="26">
        <v>261.35135135135135</v>
      </c>
      <c r="G270" s="19"/>
      <c r="H270" s="3"/>
      <c r="I270" s="3"/>
      <c r="J270" s="1"/>
      <c r="K270" s="1"/>
      <c r="L270" s="15"/>
      <c r="M270" s="26"/>
      <c r="N270" s="4"/>
      <c r="O270" s="3"/>
      <c r="P270" s="3"/>
      <c r="Q270" s="15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2">
      <c r="A271" s="3"/>
      <c r="B271" s="1">
        <v>2436</v>
      </c>
      <c r="C271" s="1" t="s">
        <v>1039</v>
      </c>
      <c r="D271" s="1" t="s">
        <v>1019</v>
      </c>
      <c r="E271" s="15">
        <v>0.7978164175577297</v>
      </c>
      <c r="F271" s="26">
        <v>395.91836734693874</v>
      </c>
      <c r="G271" s="19"/>
      <c r="H271" s="3"/>
      <c r="I271" s="3"/>
      <c r="J271" s="1"/>
      <c r="K271" s="1"/>
      <c r="L271" s="15"/>
      <c r="M271" s="26"/>
      <c r="N271" s="4"/>
      <c r="O271" s="3"/>
      <c r="P271" s="3"/>
      <c r="Q271" s="15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2">
      <c r="A272" s="3"/>
      <c r="B272" s="1">
        <v>2436</v>
      </c>
      <c r="C272" s="1" t="s">
        <v>1040</v>
      </c>
      <c r="D272" s="1" t="s">
        <v>1019</v>
      </c>
      <c r="E272" s="15">
        <v>0.834531544941017</v>
      </c>
      <c r="F272" s="26">
        <v>435.78947368421052</v>
      </c>
      <c r="G272" s="19"/>
      <c r="H272" s="3"/>
      <c r="I272" s="3"/>
      <c r="J272" s="1"/>
      <c r="K272" s="1"/>
      <c r="L272" s="15"/>
      <c r="M272" s="26"/>
      <c r="N272" s="4"/>
      <c r="O272" s="3"/>
      <c r="P272" s="3"/>
      <c r="Q272" s="15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2">
      <c r="A273" s="3"/>
      <c r="B273" s="1">
        <v>2436</v>
      </c>
      <c r="C273" s="1" t="s">
        <v>1041</v>
      </c>
      <c r="D273" s="1" t="s">
        <v>1019</v>
      </c>
      <c r="E273" s="15">
        <v>0.81068180383438093</v>
      </c>
      <c r="F273" s="26">
        <v>243.1372549019608</v>
      </c>
      <c r="G273" s="19"/>
      <c r="H273" s="3"/>
      <c r="I273" s="3"/>
      <c r="J273" s="1"/>
      <c r="K273" s="1"/>
      <c r="L273" s="15"/>
      <c r="M273" s="26"/>
      <c r="N273" s="4"/>
      <c r="O273" s="3"/>
      <c r="P273" s="3"/>
      <c r="Q273" s="15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2">
      <c r="A274" s="3"/>
      <c r="B274" s="1">
        <v>2436</v>
      </c>
      <c r="C274" s="1" t="s">
        <v>1042</v>
      </c>
      <c r="D274" s="1" t="s">
        <v>1019</v>
      </c>
      <c r="E274" s="15">
        <v>0.81312000672422835</v>
      </c>
      <c r="F274" s="26">
        <v>601.12359550561791</v>
      </c>
      <c r="G274" s="19"/>
      <c r="H274" s="3"/>
      <c r="I274" s="3"/>
      <c r="J274" s="1"/>
      <c r="K274" s="1"/>
      <c r="L274" s="15"/>
      <c r="M274" s="26"/>
      <c r="N274" s="4"/>
      <c r="O274" s="3"/>
      <c r="P274" s="3"/>
      <c r="Q274" s="15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2">
      <c r="A275" s="3"/>
      <c r="B275" s="1">
        <v>2436</v>
      </c>
      <c r="C275" s="1" t="s">
        <v>1043</v>
      </c>
      <c r="D275" s="1" t="s">
        <v>1019</v>
      </c>
      <c r="E275" s="15">
        <v>0.84677735072200477</v>
      </c>
      <c r="F275" s="26">
        <v>780.82191780821915</v>
      </c>
      <c r="G275" s="19"/>
      <c r="H275" s="3"/>
      <c r="I275" s="3"/>
      <c r="J275" s="1"/>
      <c r="K275" s="1"/>
      <c r="L275" s="15"/>
      <c r="M275" s="26"/>
      <c r="N275" s="4"/>
      <c r="O275" s="3"/>
      <c r="P275" s="3"/>
      <c r="Q275" s="15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2">
      <c r="A276" s="3"/>
      <c r="B276" s="1">
        <v>2436</v>
      </c>
      <c r="C276" s="1" t="s">
        <v>1044</v>
      </c>
      <c r="D276" s="1" t="s">
        <v>1019</v>
      </c>
      <c r="E276" s="15">
        <v>0.86483609126760597</v>
      </c>
      <c r="F276" s="26">
        <v>716.25344352617083</v>
      </c>
      <c r="G276" s="19"/>
      <c r="H276" s="3"/>
      <c r="I276" s="3"/>
      <c r="J276" s="1"/>
      <c r="K276" s="1"/>
      <c r="L276" s="15"/>
      <c r="M276" s="26"/>
      <c r="N276" s="4"/>
      <c r="O276" s="3"/>
      <c r="P276" s="3"/>
      <c r="Q276" s="15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2">
      <c r="A277" s="3"/>
      <c r="B277" s="1">
        <v>2436</v>
      </c>
      <c r="C277" s="1" t="s">
        <v>1162</v>
      </c>
      <c r="D277" s="1" t="s">
        <v>1019</v>
      </c>
      <c r="E277" s="15">
        <v>0.76815144652127776</v>
      </c>
      <c r="F277" s="26">
        <v>323.46723044397464</v>
      </c>
      <c r="G277" s="19"/>
      <c r="H277" s="3"/>
      <c r="I277" s="3"/>
      <c r="J277" s="1"/>
      <c r="K277" s="1"/>
      <c r="L277" s="15"/>
      <c r="M277" s="26"/>
      <c r="N277" s="4"/>
      <c r="O277" s="3"/>
      <c r="P277" s="3"/>
      <c r="Q277" s="15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2">
      <c r="A278" s="3"/>
      <c r="B278" s="1">
        <v>2436</v>
      </c>
      <c r="C278" s="1" t="s">
        <v>1164</v>
      </c>
      <c r="D278" s="1" t="s">
        <v>1019</v>
      </c>
      <c r="E278" s="15">
        <v>0.72473645757294858</v>
      </c>
      <c r="F278" s="26">
        <v>300.00000000000006</v>
      </c>
      <c r="G278" s="19"/>
      <c r="H278" s="3"/>
      <c r="I278" s="3"/>
      <c r="J278" s="1"/>
      <c r="K278" s="1"/>
      <c r="L278" s="15"/>
      <c r="M278" s="26"/>
      <c r="N278" s="4"/>
      <c r="O278" s="3"/>
      <c r="P278" s="3"/>
      <c r="Q278" s="15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2">
      <c r="A279" s="3"/>
      <c r="B279" s="1">
        <v>2436</v>
      </c>
      <c r="C279" s="1" t="s">
        <v>1166</v>
      </c>
      <c r="D279" s="1" t="s">
        <v>1019</v>
      </c>
      <c r="E279" s="15">
        <v>0.87952773548831586</v>
      </c>
      <c r="F279" s="26">
        <v>128.2967032967033</v>
      </c>
      <c r="G279" s="19"/>
      <c r="H279" s="3"/>
      <c r="I279" s="3"/>
      <c r="J279" s="1"/>
      <c r="K279" s="1"/>
      <c r="L279" s="15"/>
      <c r="M279" s="26"/>
      <c r="N279" s="4"/>
      <c r="O279" s="3"/>
      <c r="P279" s="3"/>
      <c r="Q279" s="15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2">
      <c r="A280" s="3"/>
      <c r="B280" s="1">
        <v>2436</v>
      </c>
      <c r="C280" s="1" t="s">
        <v>1168</v>
      </c>
      <c r="D280" s="1" t="s">
        <v>1019</v>
      </c>
      <c r="E280" s="15">
        <v>0.85478311986618516</v>
      </c>
      <c r="F280" s="26">
        <v>103.86740331491711</v>
      </c>
      <c r="G280" s="19"/>
      <c r="H280" s="3"/>
      <c r="I280" s="3"/>
      <c r="J280" s="1"/>
      <c r="K280" s="1"/>
      <c r="L280" s="15"/>
      <c r="M280" s="26"/>
      <c r="N280" s="4"/>
      <c r="O280" s="3"/>
      <c r="P280" s="3"/>
      <c r="Q280" s="15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2">
      <c r="A281" s="3"/>
      <c r="B281" s="1">
        <v>2436</v>
      </c>
      <c r="C281" s="1" t="s">
        <v>1170</v>
      </c>
      <c r="D281" s="1" t="s">
        <v>1019</v>
      </c>
      <c r="E281" s="15">
        <v>0.88017025474724386</v>
      </c>
      <c r="F281" s="26">
        <v>213.44262295081967</v>
      </c>
      <c r="G281" s="19"/>
      <c r="H281" s="3"/>
      <c r="I281" s="3"/>
      <c r="J281" s="1"/>
      <c r="K281" s="1"/>
      <c r="L281" s="15"/>
      <c r="M281" s="26"/>
      <c r="N281" s="4"/>
      <c r="O281" s="3"/>
      <c r="P281" s="3"/>
      <c r="Q281" s="15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2">
      <c r="A282" s="3"/>
      <c r="B282" s="1">
        <v>2436</v>
      </c>
      <c r="C282" s="1" t="s">
        <v>1172</v>
      </c>
      <c r="D282" s="1" t="s">
        <v>1019</v>
      </c>
      <c r="E282" s="15">
        <v>0.84760135677567272</v>
      </c>
      <c r="F282" s="26">
        <v>67.166666666666671</v>
      </c>
      <c r="G282" s="19"/>
      <c r="H282" s="3"/>
      <c r="I282" s="3"/>
      <c r="J282" s="1"/>
      <c r="K282" s="1"/>
      <c r="L282" s="15"/>
      <c r="M282" s="26"/>
      <c r="N282" s="4"/>
      <c r="O282" s="3"/>
      <c r="P282" s="3"/>
      <c r="Q282" s="15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2">
      <c r="A283" s="3" t="s">
        <v>1359</v>
      </c>
      <c r="B283" s="1">
        <v>2400</v>
      </c>
      <c r="C283" s="1" t="s">
        <v>1045</v>
      </c>
      <c r="D283" s="1" t="s">
        <v>899</v>
      </c>
      <c r="E283" s="15">
        <v>0.83492174230381055</v>
      </c>
      <c r="F283" s="26">
        <v>973.68421052631584</v>
      </c>
      <c r="G283" s="19" t="s">
        <v>1381</v>
      </c>
      <c r="H283" s="3"/>
      <c r="I283" s="3"/>
      <c r="J283" s="1"/>
      <c r="K283" s="1"/>
      <c r="L283" s="15"/>
      <c r="M283" s="26"/>
      <c r="N283" s="4"/>
      <c r="O283" s="3"/>
      <c r="P283" s="3"/>
      <c r="Q283" s="15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2">
      <c r="A284" s="3"/>
      <c r="B284" s="1">
        <v>2400</v>
      </c>
      <c r="C284" s="1" t="s">
        <v>1046</v>
      </c>
      <c r="D284" s="1" t="s">
        <v>899</v>
      </c>
      <c r="E284" s="15">
        <v>0.72185280769331528</v>
      </c>
      <c r="F284" s="26">
        <v>1103.4482758620688</v>
      </c>
      <c r="G284" s="19"/>
      <c r="H284" s="3"/>
      <c r="I284" s="3"/>
      <c r="J284" s="1"/>
      <c r="K284" s="1"/>
      <c r="L284" s="15"/>
      <c r="M284" s="26"/>
      <c r="N284" s="4"/>
      <c r="O284" s="3"/>
      <c r="P284" s="3"/>
      <c r="Q284" s="15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2">
      <c r="A285" s="3"/>
      <c r="B285" s="1">
        <v>2400</v>
      </c>
      <c r="C285" s="1" t="s">
        <v>1047</v>
      </c>
      <c r="D285" s="1" t="s">
        <v>899</v>
      </c>
      <c r="E285" s="15">
        <v>0.77569377215866431</v>
      </c>
      <c r="F285" s="26">
        <v>130.43478260869563</v>
      </c>
      <c r="G285" s="19"/>
      <c r="H285" s="3"/>
      <c r="I285" s="3"/>
      <c r="J285" s="1"/>
      <c r="K285" s="1"/>
      <c r="L285" s="15"/>
      <c r="M285" s="26"/>
      <c r="N285" s="4"/>
      <c r="O285" s="3"/>
      <c r="P285" s="3"/>
      <c r="Q285" s="15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2">
      <c r="A286" s="3"/>
      <c r="B286" s="1">
        <v>2400</v>
      </c>
      <c r="C286" s="1" t="s">
        <v>1048</v>
      </c>
      <c r="D286" s="1" t="s">
        <v>899</v>
      </c>
      <c r="E286" s="15">
        <v>0.81099067734245245</v>
      </c>
      <c r="F286" s="26">
        <v>590.1639344262295</v>
      </c>
      <c r="G286" s="19"/>
      <c r="H286" s="3"/>
      <c r="I286" s="3"/>
      <c r="J286" s="1"/>
      <c r="K286" s="1"/>
      <c r="L286" s="15"/>
      <c r="M286" s="26"/>
      <c r="N286" s="4"/>
      <c r="O286" s="3"/>
      <c r="P286" s="3"/>
      <c r="Q286" s="15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2">
      <c r="A287" s="3"/>
      <c r="B287" s="1">
        <v>2400</v>
      </c>
      <c r="C287" s="1" t="s">
        <v>1049</v>
      </c>
      <c r="D287" s="1" t="s">
        <v>899</v>
      </c>
      <c r="E287" s="15">
        <v>0.73112367038679837</v>
      </c>
      <c r="F287" s="26">
        <v>759.03614457831327</v>
      </c>
      <c r="G287" s="19"/>
      <c r="H287" s="3"/>
      <c r="I287" s="3"/>
      <c r="J287" s="1"/>
      <c r="K287" s="1"/>
      <c r="L287" s="15"/>
      <c r="M287" s="26"/>
      <c r="N287" s="4"/>
      <c r="O287" s="3"/>
      <c r="P287" s="3"/>
      <c r="Q287" s="15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2">
      <c r="A288" s="3"/>
      <c r="B288" s="1">
        <v>2400</v>
      </c>
      <c r="C288" s="1" t="s">
        <v>1050</v>
      </c>
      <c r="D288" s="1" t="s">
        <v>899</v>
      </c>
      <c r="E288" s="15">
        <v>0.98751236434994494</v>
      </c>
      <c r="F288" s="26">
        <v>2521.7391304347825</v>
      </c>
      <c r="G288" s="19"/>
      <c r="H288" s="3"/>
      <c r="I288" s="3"/>
      <c r="J288" s="1"/>
      <c r="K288" s="1"/>
      <c r="L288" s="15"/>
      <c r="M288" s="26"/>
      <c r="N288" s="4"/>
      <c r="O288" s="3"/>
      <c r="P288" s="3"/>
      <c r="Q288" s="15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2">
      <c r="A289" s="3"/>
      <c r="B289" s="1">
        <v>2400</v>
      </c>
      <c r="C289" s="1" t="s">
        <v>1182</v>
      </c>
      <c r="D289" s="1" t="s">
        <v>899</v>
      </c>
      <c r="E289" s="15">
        <v>0.76632296729471849</v>
      </c>
      <c r="F289" s="26">
        <v>0</v>
      </c>
      <c r="G289" s="19"/>
      <c r="H289" s="3"/>
      <c r="I289" s="3"/>
      <c r="J289" s="1"/>
      <c r="K289" s="1"/>
      <c r="L289" s="15"/>
      <c r="M289" s="26"/>
      <c r="N289" s="4"/>
      <c r="O289" s="3"/>
      <c r="P289" s="3"/>
      <c r="Q289" s="15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2">
      <c r="A290" s="3"/>
      <c r="B290" s="1">
        <v>2400</v>
      </c>
      <c r="C290" s="1" t="s">
        <v>1051</v>
      </c>
      <c r="D290" s="1" t="s">
        <v>899</v>
      </c>
      <c r="E290" s="15">
        <v>0.88318769221506566</v>
      </c>
      <c r="F290" s="26">
        <v>3105.2631578947371</v>
      </c>
      <c r="G290" s="19"/>
      <c r="H290" s="3"/>
      <c r="I290" s="3"/>
      <c r="J290" s="1"/>
      <c r="K290" s="1"/>
      <c r="L290" s="15"/>
      <c r="M290" s="26"/>
      <c r="N290" s="4"/>
      <c r="O290" s="3"/>
      <c r="P290" s="3"/>
      <c r="Q290" s="15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2">
      <c r="A291" s="3"/>
      <c r="B291" s="1">
        <v>2400</v>
      </c>
      <c r="C291" s="1" t="s">
        <v>1052</v>
      </c>
      <c r="D291" s="1" t="s">
        <v>899</v>
      </c>
      <c r="E291" s="15">
        <v>0.80394524819634361</v>
      </c>
      <c r="F291" s="26">
        <v>772.72727272727275</v>
      </c>
      <c r="G291" s="19"/>
      <c r="H291" s="3"/>
      <c r="I291" s="3"/>
      <c r="J291" s="1"/>
      <c r="K291" s="1"/>
      <c r="L291" s="15"/>
      <c r="M291" s="26"/>
      <c r="N291" s="4"/>
      <c r="O291" s="3"/>
      <c r="P291" s="3"/>
      <c r="Q291" s="15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2">
      <c r="A292" s="3"/>
      <c r="B292" s="1">
        <v>2400</v>
      </c>
      <c r="C292" s="1" t="s">
        <v>1053</v>
      </c>
      <c r="D292" s="1" t="s">
        <v>899</v>
      </c>
      <c r="E292" s="15">
        <v>0.92628053489536588</v>
      </c>
      <c r="F292" s="26">
        <v>2282.608695652174</v>
      </c>
      <c r="G292" s="19"/>
      <c r="H292" s="3"/>
      <c r="I292" s="3"/>
      <c r="J292" s="1"/>
      <c r="K292" s="1"/>
      <c r="L292" s="15"/>
      <c r="M292" s="26"/>
      <c r="N292" s="4"/>
      <c r="O292" s="3"/>
      <c r="P292" s="3"/>
      <c r="Q292" s="15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2">
      <c r="A293" s="3"/>
      <c r="B293" s="1">
        <v>2400</v>
      </c>
      <c r="C293" s="1" t="s">
        <v>1054</v>
      </c>
      <c r="D293" s="1" t="s">
        <v>1055</v>
      </c>
      <c r="E293" s="15">
        <v>0.68978353935598302</v>
      </c>
      <c r="F293" s="26">
        <v>416.66666666666669</v>
      </c>
      <c r="G293" s="19" t="s">
        <v>1382</v>
      </c>
      <c r="H293" s="3"/>
      <c r="I293" s="3"/>
      <c r="J293" s="1"/>
      <c r="K293" s="1"/>
      <c r="L293" s="15"/>
      <c r="M293" s="26"/>
      <c r="N293" s="4"/>
      <c r="O293" s="3"/>
      <c r="P293" s="3"/>
      <c r="Q293" s="15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2">
      <c r="A294" s="3"/>
      <c r="B294" s="1">
        <v>2400</v>
      </c>
      <c r="C294" s="1" t="s">
        <v>1057</v>
      </c>
      <c r="D294" s="1" t="s">
        <v>1055</v>
      </c>
      <c r="E294" s="15">
        <v>0.71053005542134418</v>
      </c>
      <c r="F294" s="26">
        <v>283.33333333333331</v>
      </c>
      <c r="G294" s="19"/>
      <c r="H294" s="3"/>
      <c r="I294" s="3"/>
      <c r="J294" s="1"/>
      <c r="K294" s="1"/>
      <c r="L294" s="15"/>
      <c r="M294" s="26"/>
      <c r="N294" s="4"/>
      <c r="O294" s="3"/>
      <c r="P294" s="3"/>
      <c r="Q294" s="15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2">
      <c r="A295" s="3"/>
      <c r="B295" s="1">
        <v>2400</v>
      </c>
      <c r="C295" s="1" t="s">
        <v>1059</v>
      </c>
      <c r="D295" s="1" t="s">
        <v>1055</v>
      </c>
      <c r="E295" s="15">
        <v>0.88486029320056492</v>
      </c>
      <c r="F295" s="26">
        <v>220</v>
      </c>
      <c r="G295" s="19"/>
      <c r="H295" s="3"/>
      <c r="I295" s="3"/>
      <c r="J295" s="1"/>
      <c r="K295" s="1"/>
      <c r="L295" s="15"/>
      <c r="M295" s="26"/>
      <c r="N295" s="4"/>
      <c r="O295" s="3"/>
      <c r="P295" s="3"/>
      <c r="Q295" s="15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2">
      <c r="A296" s="3"/>
      <c r="B296" s="1">
        <v>2400</v>
      </c>
      <c r="C296" s="1" t="s">
        <v>1060</v>
      </c>
      <c r="D296" s="1" t="s">
        <v>1055</v>
      </c>
      <c r="E296" s="15">
        <v>0.7335040185541587</v>
      </c>
      <c r="F296" s="26">
        <v>300</v>
      </c>
      <c r="G296" s="19"/>
      <c r="H296" s="3"/>
      <c r="I296" s="3"/>
      <c r="J296" s="1"/>
      <c r="K296" s="1"/>
      <c r="L296" s="15"/>
      <c r="M296" s="26"/>
      <c r="N296" s="4"/>
      <c r="O296" s="3"/>
      <c r="P296" s="3"/>
      <c r="Q296" s="15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2">
      <c r="A297" s="3"/>
      <c r="B297" s="1">
        <v>2400</v>
      </c>
      <c r="C297" s="1" t="s">
        <v>1061</v>
      </c>
      <c r="D297" s="1" t="s">
        <v>1055</v>
      </c>
      <c r="E297" s="15">
        <v>0.73911167826619484</v>
      </c>
      <c r="F297" s="26">
        <v>185.71428571428572</v>
      </c>
      <c r="G297" s="19"/>
      <c r="H297" s="3"/>
      <c r="I297" s="3"/>
      <c r="J297" s="1"/>
      <c r="K297" s="1"/>
      <c r="L297" s="15"/>
      <c r="M297" s="26"/>
      <c r="N297" s="4"/>
      <c r="O297" s="3"/>
      <c r="P297" s="3"/>
      <c r="Q297" s="15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2">
      <c r="A298" s="3"/>
      <c r="B298" s="1">
        <v>2400</v>
      </c>
      <c r="C298" s="1" t="s">
        <v>1062</v>
      </c>
      <c r="D298" s="1" t="s">
        <v>1055</v>
      </c>
      <c r="E298" s="15">
        <v>0.7810001264476395</v>
      </c>
      <c r="F298" s="26">
        <v>216.66666666666666</v>
      </c>
      <c r="G298" s="19"/>
      <c r="H298" s="3"/>
      <c r="I298" s="3"/>
      <c r="J298" s="1"/>
      <c r="K298" s="1"/>
      <c r="L298" s="15"/>
      <c r="M298" s="26"/>
      <c r="N298" s="4"/>
      <c r="O298" s="3"/>
      <c r="P298" s="3"/>
      <c r="Q298" s="15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2">
      <c r="A299" s="3"/>
      <c r="B299" s="1">
        <v>2400</v>
      </c>
      <c r="C299" s="1" t="s">
        <v>1063</v>
      </c>
      <c r="D299" s="1" t="s">
        <v>1055</v>
      </c>
      <c r="E299" s="15">
        <v>0.80474746258198027</v>
      </c>
      <c r="F299" s="26">
        <v>242.85714285714283</v>
      </c>
      <c r="G299" s="19"/>
      <c r="H299" s="3"/>
      <c r="I299" s="3"/>
      <c r="J299" s="1"/>
      <c r="K299" s="1"/>
      <c r="L299" s="15"/>
      <c r="M299" s="26"/>
      <c r="N299" s="4"/>
      <c r="O299" s="3"/>
      <c r="P299" s="3"/>
      <c r="Q299" s="15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2">
      <c r="A300" s="3"/>
      <c r="B300" s="1">
        <v>2400</v>
      </c>
      <c r="C300" s="1" t="s">
        <v>1065</v>
      </c>
      <c r="D300" s="1" t="s">
        <v>1055</v>
      </c>
      <c r="E300" s="15">
        <v>0.61764584775323972</v>
      </c>
      <c r="F300" s="26">
        <v>318.33333333333331</v>
      </c>
      <c r="G300" s="19"/>
      <c r="H300" s="3"/>
      <c r="I300" s="3"/>
      <c r="J300" s="1"/>
      <c r="K300" s="1"/>
      <c r="L300" s="15"/>
      <c r="M300" s="26"/>
      <c r="N300" s="4"/>
      <c r="O300" s="3"/>
      <c r="P300" s="3"/>
      <c r="Q300" s="15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2">
      <c r="A301" s="3"/>
      <c r="B301" s="1">
        <v>2400</v>
      </c>
      <c r="C301" s="1" t="s">
        <v>1066</v>
      </c>
      <c r="D301" s="1" t="s">
        <v>1055</v>
      </c>
      <c r="E301" s="15">
        <v>0.61046937536773505</v>
      </c>
      <c r="F301" s="26">
        <v>276</v>
      </c>
      <c r="G301" s="19"/>
      <c r="H301" s="3"/>
      <c r="I301" s="3"/>
      <c r="J301" s="1"/>
      <c r="K301" s="1"/>
      <c r="L301" s="15"/>
      <c r="M301" s="26"/>
      <c r="N301" s="4"/>
      <c r="O301" s="3"/>
      <c r="P301" s="3"/>
      <c r="Q301" s="15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2">
      <c r="A302" s="3"/>
      <c r="B302" s="1">
        <v>2400</v>
      </c>
      <c r="C302" s="1" t="s">
        <v>1068</v>
      </c>
      <c r="D302" s="1" t="s">
        <v>1055</v>
      </c>
      <c r="E302" s="15">
        <v>0.83752205142385405</v>
      </c>
      <c r="F302" s="26">
        <v>178.33333333333334</v>
      </c>
      <c r="G302" s="19"/>
      <c r="H302" s="3"/>
      <c r="I302" s="3"/>
      <c r="J302" s="1"/>
      <c r="K302" s="1"/>
      <c r="L302" s="15"/>
      <c r="M302" s="26"/>
      <c r="N302" s="4"/>
      <c r="O302" s="3"/>
      <c r="P302" s="3"/>
      <c r="Q302" s="15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2">
      <c r="A303" s="3"/>
      <c r="B303" s="1">
        <v>2400</v>
      </c>
      <c r="C303" s="1" t="s">
        <v>1070</v>
      </c>
      <c r="D303" s="1" t="s">
        <v>1055</v>
      </c>
      <c r="E303" s="15">
        <v>0.75700863830968368</v>
      </c>
      <c r="F303" s="26">
        <v>223.33333333333334</v>
      </c>
      <c r="G303" s="19"/>
      <c r="H303" s="3"/>
      <c r="I303" s="3"/>
      <c r="J303" s="1"/>
      <c r="K303" s="1"/>
      <c r="L303" s="15"/>
      <c r="M303" s="26"/>
      <c r="N303" s="4"/>
      <c r="O303" s="3"/>
      <c r="P303" s="3"/>
      <c r="Q303" s="15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2">
      <c r="A304" s="3"/>
      <c r="B304" s="1">
        <v>2400</v>
      </c>
      <c r="C304" s="1" t="s">
        <v>1072</v>
      </c>
      <c r="D304" s="1" t="s">
        <v>1055</v>
      </c>
      <c r="E304" s="15">
        <v>0.75700863830968368</v>
      </c>
      <c r="F304" s="26">
        <v>263.33333333333331</v>
      </c>
      <c r="G304" s="19"/>
      <c r="H304" s="3"/>
      <c r="I304" s="3"/>
      <c r="J304" s="1"/>
      <c r="K304" s="1"/>
      <c r="L304" s="15"/>
      <c r="M304" s="26"/>
      <c r="N304" s="4"/>
      <c r="O304" s="3"/>
      <c r="P304" s="3"/>
      <c r="Q304" s="15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2">
      <c r="A305" s="3" t="s">
        <v>1572</v>
      </c>
      <c r="B305" s="1">
        <v>2400</v>
      </c>
      <c r="C305" s="1" t="s">
        <v>1573</v>
      </c>
      <c r="D305" s="1" t="s">
        <v>1175</v>
      </c>
      <c r="E305" s="15">
        <v>0.79616624067407427</v>
      </c>
      <c r="F305" s="26">
        <v>47.411161609830295</v>
      </c>
      <c r="G305" s="19" t="s">
        <v>1444</v>
      </c>
      <c r="H305" s="3"/>
      <c r="I305" s="3"/>
      <c r="J305" s="1"/>
      <c r="K305" s="1"/>
      <c r="L305" s="15"/>
      <c r="M305" s="26"/>
      <c r="N305" s="4"/>
      <c r="O305" s="3"/>
      <c r="P305" s="3"/>
      <c r="Q305" s="15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2">
      <c r="A306" s="3"/>
      <c r="B306" s="1">
        <v>2400</v>
      </c>
      <c r="C306" s="1" t="s">
        <v>1574</v>
      </c>
      <c r="D306" s="1" t="s">
        <v>1175</v>
      </c>
      <c r="E306" s="15">
        <v>1.146340616465886</v>
      </c>
      <c r="F306" s="26">
        <v>139.52974123381441</v>
      </c>
      <c r="G306" s="19"/>
      <c r="H306" s="3"/>
      <c r="I306" s="3"/>
      <c r="J306" s="1"/>
      <c r="K306" s="1"/>
      <c r="L306" s="15"/>
      <c r="M306" s="26"/>
      <c r="N306" s="4"/>
      <c r="O306" s="3"/>
      <c r="P306" s="3"/>
      <c r="Q306" s="15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2">
      <c r="A307" s="3" t="s">
        <v>1575</v>
      </c>
      <c r="B307" s="1">
        <v>2400</v>
      </c>
      <c r="C307" s="1" t="s">
        <v>1576</v>
      </c>
      <c r="D307" s="1" t="s">
        <v>1175</v>
      </c>
      <c r="E307" s="15">
        <v>1.0765707534202946</v>
      </c>
      <c r="F307" s="26">
        <v>58.327818726786511</v>
      </c>
      <c r="G307" s="19"/>
      <c r="H307" s="3"/>
      <c r="I307" s="3"/>
      <c r="J307" s="1"/>
      <c r="K307" s="1"/>
      <c r="L307" s="15"/>
      <c r="M307" s="26"/>
      <c r="N307" s="4"/>
      <c r="O307" s="3"/>
      <c r="P307" s="3"/>
      <c r="Q307" s="15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2">
      <c r="A308" s="3"/>
      <c r="B308" s="1">
        <v>2400</v>
      </c>
      <c r="C308" s="1" t="s">
        <v>1577</v>
      </c>
      <c r="D308" s="1" t="s">
        <v>1175</v>
      </c>
      <c r="E308" s="15">
        <v>0.91682792243687572</v>
      </c>
      <c r="F308" s="26">
        <v>17.898613789016704</v>
      </c>
      <c r="G308" s="19"/>
      <c r="H308" s="3"/>
      <c r="I308" s="3"/>
      <c r="J308" s="1"/>
      <c r="K308" s="1"/>
      <c r="L308" s="15"/>
      <c r="M308" s="26"/>
      <c r="N308" s="4"/>
      <c r="O308" s="3"/>
      <c r="P308" s="3"/>
      <c r="Q308" s="15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2">
      <c r="A309" s="3"/>
      <c r="B309" s="1">
        <v>2400</v>
      </c>
      <c r="C309" s="1" t="s">
        <v>1578</v>
      </c>
      <c r="D309" s="1" t="s">
        <v>1175</v>
      </c>
      <c r="E309" s="15">
        <v>0.76031631398113242</v>
      </c>
      <c r="F309" s="26">
        <v>59.127532577109633</v>
      </c>
      <c r="G309" s="19"/>
      <c r="H309" s="3"/>
      <c r="I309" s="3"/>
      <c r="J309" s="1"/>
      <c r="K309" s="1"/>
      <c r="L309" s="15"/>
      <c r="M309" s="26"/>
      <c r="N309" s="4"/>
      <c r="O309" s="3"/>
      <c r="P309" s="3"/>
      <c r="Q309" s="15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2">
      <c r="A310" s="3" t="s">
        <v>1360</v>
      </c>
      <c r="B310" s="1">
        <v>2300</v>
      </c>
      <c r="C310" s="1" t="s">
        <v>1174</v>
      </c>
      <c r="D310" s="1" t="s">
        <v>1175</v>
      </c>
      <c r="E310" s="15">
        <v>0.58385484703952373</v>
      </c>
      <c r="F310" s="26">
        <v>48.780487804878049</v>
      </c>
      <c r="G310" s="19" t="s">
        <v>1173</v>
      </c>
      <c r="H310" s="3"/>
      <c r="I310" s="3"/>
      <c r="J310" s="1"/>
      <c r="K310" s="1"/>
      <c r="L310" s="15"/>
      <c r="M310" s="26"/>
      <c r="N310" s="4"/>
      <c r="O310" s="3"/>
      <c r="P310" s="3"/>
      <c r="Q310" s="15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2">
      <c r="A311" s="3"/>
      <c r="B311" s="1">
        <v>2300</v>
      </c>
      <c r="C311" s="1" t="s">
        <v>1176</v>
      </c>
      <c r="D311" s="1" t="s">
        <v>1175</v>
      </c>
      <c r="E311" s="15">
        <v>0.56635583395390865</v>
      </c>
      <c r="F311" s="26">
        <v>41.666666666666664</v>
      </c>
      <c r="G311" s="19"/>
      <c r="H311" s="3"/>
      <c r="I311" s="3"/>
      <c r="J311" s="1"/>
      <c r="K311" s="1"/>
      <c r="L311" s="15"/>
      <c r="M311" s="26"/>
      <c r="N311" s="4"/>
      <c r="O311" s="3"/>
      <c r="P311" s="3"/>
      <c r="Q311" s="15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2">
      <c r="A312" s="3"/>
      <c r="B312" s="1">
        <v>2300</v>
      </c>
      <c r="C312" s="1" t="s">
        <v>1177</v>
      </c>
      <c r="D312" s="1" t="s">
        <v>1175</v>
      </c>
      <c r="E312" s="15">
        <v>0.51048328011794808</v>
      </c>
      <c r="F312" s="26">
        <v>23.255813953488374</v>
      </c>
      <c r="G312" s="19"/>
      <c r="H312" s="3"/>
      <c r="I312" s="3"/>
      <c r="J312" s="1"/>
      <c r="K312" s="1"/>
      <c r="L312" s="15"/>
      <c r="M312" s="26"/>
      <c r="N312" s="4"/>
      <c r="O312" s="3"/>
      <c r="P312" s="3"/>
      <c r="Q312" s="15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2">
      <c r="A313" s="3"/>
      <c r="B313" s="1">
        <v>2300</v>
      </c>
      <c r="C313" s="1" t="s">
        <v>1178</v>
      </c>
      <c r="D313" s="1" t="s">
        <v>1175</v>
      </c>
      <c r="E313" s="15">
        <v>0.62400011410287815</v>
      </c>
      <c r="F313" s="26">
        <v>40</v>
      </c>
      <c r="G313" s="19"/>
      <c r="H313" s="3"/>
      <c r="I313" s="3"/>
      <c r="J313" s="1"/>
      <c r="K313" s="1"/>
      <c r="L313" s="15"/>
      <c r="M313" s="26"/>
      <c r="N313" s="4"/>
      <c r="O313" s="3"/>
      <c r="P313" s="3"/>
      <c r="Q313" s="15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2">
      <c r="A314" s="3"/>
      <c r="B314" s="1">
        <v>2300</v>
      </c>
      <c r="C314" s="1" t="s">
        <v>1178</v>
      </c>
      <c r="D314" s="1" t="s">
        <v>1175</v>
      </c>
      <c r="E314" s="15">
        <v>0.58452752547333842</v>
      </c>
      <c r="F314" s="26">
        <v>74.074074074074076</v>
      </c>
      <c r="G314" s="19"/>
      <c r="H314" s="3"/>
      <c r="I314" s="3"/>
      <c r="J314" s="1"/>
      <c r="K314" s="1"/>
      <c r="L314" s="15"/>
      <c r="M314" s="26"/>
      <c r="N314" s="4"/>
      <c r="O314" s="3"/>
      <c r="P314" s="3"/>
      <c r="Q314" s="15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2">
      <c r="A315" s="3"/>
      <c r="B315" s="1">
        <v>2300</v>
      </c>
      <c r="C315" s="1" t="s">
        <v>1178</v>
      </c>
      <c r="D315" s="1" t="s">
        <v>1175</v>
      </c>
      <c r="E315" s="15">
        <v>0.62215763389611345</v>
      </c>
      <c r="F315" s="26">
        <v>0</v>
      </c>
      <c r="G315" s="19"/>
      <c r="H315" s="3"/>
      <c r="I315" s="3"/>
      <c r="J315" s="1"/>
      <c r="K315" s="1"/>
      <c r="L315" s="15"/>
      <c r="M315" s="26"/>
      <c r="N315" s="4"/>
      <c r="O315" s="3"/>
      <c r="P315" s="3"/>
      <c r="Q315" s="15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2">
      <c r="A316" s="3"/>
      <c r="B316" s="1">
        <v>2300</v>
      </c>
      <c r="C316" s="1" t="s">
        <v>1179</v>
      </c>
      <c r="D316" s="1" t="s">
        <v>1175</v>
      </c>
      <c r="E316" s="15">
        <v>0.73172123337421191</v>
      </c>
      <c r="F316" s="26">
        <v>62.5</v>
      </c>
      <c r="G316" s="19"/>
      <c r="H316" s="3"/>
      <c r="I316" s="3"/>
      <c r="J316" s="1"/>
      <c r="K316" s="1"/>
      <c r="L316" s="15"/>
      <c r="M316" s="26"/>
      <c r="N316" s="4"/>
      <c r="O316" s="3"/>
      <c r="P316" s="3"/>
      <c r="Q316" s="15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2">
      <c r="A317" s="3"/>
      <c r="B317" s="1">
        <v>2300</v>
      </c>
      <c r="C317" s="1" t="s">
        <v>1179</v>
      </c>
      <c r="D317" s="1" t="s">
        <v>1175</v>
      </c>
      <c r="E317" s="15">
        <v>0.71240096590011737</v>
      </c>
      <c r="F317" s="26">
        <v>37.037037037037038</v>
      </c>
      <c r="G317" s="19"/>
      <c r="H317" s="3"/>
      <c r="I317" s="3"/>
      <c r="J317" s="1"/>
      <c r="K317" s="1"/>
      <c r="L317" s="15"/>
      <c r="M317" s="26"/>
      <c r="N317" s="4"/>
      <c r="O317" s="3"/>
      <c r="P317" s="3"/>
      <c r="Q317" s="15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2">
      <c r="A318" s="3"/>
      <c r="B318" s="1">
        <v>2300</v>
      </c>
      <c r="C318" s="1" t="s">
        <v>1179</v>
      </c>
      <c r="D318" s="1" t="s">
        <v>1175</v>
      </c>
      <c r="E318" s="15">
        <v>0.64600079365811791</v>
      </c>
      <c r="F318" s="26">
        <v>0</v>
      </c>
      <c r="G318" s="19"/>
      <c r="H318" s="3"/>
      <c r="I318" s="3"/>
      <c r="J318" s="1"/>
      <c r="K318" s="1"/>
      <c r="L318" s="15"/>
      <c r="M318" s="26"/>
      <c r="N318" s="4"/>
      <c r="O318" s="3"/>
      <c r="P318" s="3"/>
      <c r="Q318" s="15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2">
      <c r="A319" s="3"/>
      <c r="B319" s="1">
        <v>2300</v>
      </c>
      <c r="C319" s="1" t="s">
        <v>1179</v>
      </c>
      <c r="D319" s="1" t="s">
        <v>1175</v>
      </c>
      <c r="E319" s="15">
        <v>0.63751477332244033</v>
      </c>
      <c r="F319" s="26">
        <v>32.786885245901637</v>
      </c>
      <c r="G319" s="19"/>
      <c r="H319" s="3"/>
      <c r="I319" s="3"/>
      <c r="J319" s="1"/>
      <c r="K319" s="1"/>
      <c r="L319" s="15"/>
      <c r="M319" s="26"/>
      <c r="N319" s="4"/>
      <c r="O319" s="3"/>
      <c r="P319" s="3"/>
      <c r="Q319" s="15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2">
      <c r="A320" s="3"/>
      <c r="B320" s="1">
        <v>2300</v>
      </c>
      <c r="C320" s="1" t="s">
        <v>1179</v>
      </c>
      <c r="D320" s="1" t="s">
        <v>1175</v>
      </c>
      <c r="E320" s="15">
        <v>0.68211199196190564</v>
      </c>
      <c r="F320" s="26">
        <v>51.282051282051285</v>
      </c>
      <c r="G320" s="19"/>
      <c r="H320" s="3"/>
      <c r="I320" s="3"/>
      <c r="J320" s="1"/>
      <c r="K320" s="1"/>
      <c r="L320" s="15"/>
      <c r="M320" s="26"/>
      <c r="N320" s="4"/>
      <c r="O320" s="3"/>
      <c r="P320" s="3"/>
      <c r="Q320" s="15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2">
      <c r="A321" s="3"/>
      <c r="B321" s="1">
        <v>2300</v>
      </c>
      <c r="C321" s="1" t="s">
        <v>1179</v>
      </c>
      <c r="D321" s="1" t="s">
        <v>1175</v>
      </c>
      <c r="E321" s="15">
        <v>0.63021897554458373</v>
      </c>
      <c r="F321" s="26">
        <v>27.027027027027028</v>
      </c>
      <c r="G321" s="19"/>
      <c r="H321" s="3"/>
      <c r="I321" s="3"/>
      <c r="J321" s="1"/>
      <c r="K321" s="1"/>
      <c r="L321" s="15"/>
      <c r="M321" s="26"/>
      <c r="N321" s="4"/>
      <c r="O321" s="3"/>
      <c r="P321" s="3"/>
      <c r="Q321" s="15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2">
      <c r="A322" s="3"/>
      <c r="B322" s="1">
        <v>2300</v>
      </c>
      <c r="C322" s="1" t="s">
        <v>1179</v>
      </c>
      <c r="D322" s="1" t="s">
        <v>1175</v>
      </c>
      <c r="E322" s="15">
        <v>0.58485908446994439</v>
      </c>
      <c r="F322" s="26">
        <v>25</v>
      </c>
      <c r="G322" s="19"/>
      <c r="H322" s="3"/>
      <c r="I322" s="3"/>
      <c r="J322" s="1"/>
      <c r="K322" s="1"/>
      <c r="L322" s="15"/>
      <c r="M322" s="26"/>
      <c r="N322" s="4"/>
      <c r="O322" s="3"/>
      <c r="P322" s="3"/>
      <c r="Q322" s="15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2">
      <c r="A323" s="3"/>
      <c r="B323" s="1">
        <v>2300</v>
      </c>
      <c r="C323" s="1" t="s">
        <v>1179</v>
      </c>
      <c r="D323" s="1" t="s">
        <v>1175</v>
      </c>
      <c r="E323" s="15">
        <v>0.58171787557798182</v>
      </c>
      <c r="F323" s="26">
        <v>26.315789473684212</v>
      </c>
      <c r="G323" s="19"/>
      <c r="H323" s="3"/>
      <c r="I323" s="3"/>
      <c r="J323" s="1"/>
      <c r="K323" s="1"/>
      <c r="L323" s="15"/>
      <c r="M323" s="26"/>
      <c r="N323" s="4"/>
      <c r="O323" s="3"/>
      <c r="P323" s="3"/>
      <c r="Q323" s="15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2">
      <c r="A324" s="3"/>
      <c r="B324" s="1">
        <v>2300</v>
      </c>
      <c r="C324" s="1" t="s">
        <v>1179</v>
      </c>
      <c r="D324" s="1" t="s">
        <v>1175</v>
      </c>
      <c r="E324" s="15">
        <v>0.53502346396355827</v>
      </c>
      <c r="F324" s="26">
        <v>25</v>
      </c>
      <c r="G324" s="19"/>
      <c r="H324" s="3"/>
      <c r="I324" s="3"/>
      <c r="J324" s="1"/>
      <c r="K324" s="1"/>
      <c r="L324" s="15"/>
      <c r="M324" s="26"/>
      <c r="N324" s="4"/>
      <c r="O324" s="3"/>
      <c r="P324" s="3"/>
      <c r="Q324" s="15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2">
      <c r="A325" s="3"/>
      <c r="B325" s="1">
        <v>2300</v>
      </c>
      <c r="C325" s="1" t="s">
        <v>1180</v>
      </c>
      <c r="D325" s="1" t="s">
        <v>1175</v>
      </c>
      <c r="E325" s="15">
        <v>0.54879092503065896</v>
      </c>
      <c r="F325" s="26">
        <v>27.777777777777779</v>
      </c>
      <c r="G325" s="19"/>
      <c r="H325" s="3"/>
      <c r="I325" s="3"/>
      <c r="J325" s="1"/>
      <c r="K325" s="1"/>
      <c r="L325" s="15"/>
      <c r="M325" s="26"/>
      <c r="N325" s="4"/>
      <c r="O325" s="3"/>
      <c r="P325" s="3"/>
      <c r="Q325" s="15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2">
      <c r="A326" s="3"/>
      <c r="B326" s="1">
        <v>2300</v>
      </c>
      <c r="C326" s="1" t="s">
        <v>1180</v>
      </c>
      <c r="D326" s="1" t="s">
        <v>1175</v>
      </c>
      <c r="E326" s="15">
        <v>0.49978240765925036</v>
      </c>
      <c r="F326" s="26">
        <v>31.746031746031747</v>
      </c>
      <c r="G326" s="19"/>
      <c r="H326" s="3"/>
      <c r="I326" s="3"/>
      <c r="J326" s="1"/>
      <c r="K326" s="1"/>
      <c r="L326" s="15"/>
      <c r="M326" s="26"/>
      <c r="N326" s="4"/>
      <c r="O326" s="3"/>
      <c r="P326" s="3"/>
      <c r="Q326" s="15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2">
      <c r="A327" s="3"/>
      <c r="B327" s="1">
        <v>2300</v>
      </c>
      <c r="C327" s="1" t="s">
        <v>1180</v>
      </c>
      <c r="D327" s="1" t="s">
        <v>1175</v>
      </c>
      <c r="E327" s="15">
        <v>0.51605839088506256</v>
      </c>
      <c r="F327" s="26">
        <v>28.985507246376809</v>
      </c>
      <c r="G327" s="19"/>
      <c r="H327" s="3"/>
      <c r="I327" s="3"/>
      <c r="J327" s="1"/>
      <c r="K327" s="1"/>
      <c r="L327" s="15"/>
      <c r="M327" s="26"/>
      <c r="N327" s="4"/>
      <c r="O327" s="3"/>
      <c r="P327" s="3"/>
      <c r="Q327" s="15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2">
      <c r="A328" s="3"/>
      <c r="B328" s="1">
        <v>2300</v>
      </c>
      <c r="C328" s="1" t="s">
        <v>1181</v>
      </c>
      <c r="D328" s="1" t="s">
        <v>1175</v>
      </c>
      <c r="E328" s="15">
        <v>0.44504122791951106</v>
      </c>
      <c r="F328" s="26">
        <v>46.511627906976749</v>
      </c>
      <c r="G328" s="19"/>
      <c r="H328" s="3"/>
      <c r="I328" s="3"/>
      <c r="J328" s="1"/>
      <c r="K328" s="1"/>
      <c r="L328" s="15"/>
      <c r="M328" s="26"/>
      <c r="N328" s="4"/>
      <c r="O328" s="3"/>
      <c r="P328" s="3"/>
      <c r="Q328" s="15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2">
      <c r="A329" s="3"/>
      <c r="B329" s="1">
        <v>2300</v>
      </c>
      <c r="C329" s="1" t="s">
        <v>1181</v>
      </c>
      <c r="D329" s="1" t="s">
        <v>1175</v>
      </c>
      <c r="E329" s="15">
        <v>0.43080680388028297</v>
      </c>
      <c r="F329" s="26">
        <v>23.52941176470588</v>
      </c>
      <c r="G329" s="19"/>
      <c r="H329" s="3"/>
      <c r="I329" s="3"/>
      <c r="J329" s="1"/>
      <c r="K329" s="1"/>
      <c r="L329" s="15"/>
      <c r="M329" s="26"/>
      <c r="N329" s="4"/>
      <c r="O329" s="3"/>
      <c r="P329" s="3"/>
      <c r="Q329" s="15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2">
      <c r="A330" s="3"/>
      <c r="B330" s="1">
        <v>2300</v>
      </c>
      <c r="C330" s="1" t="s">
        <v>1181</v>
      </c>
      <c r="D330" s="1" t="s">
        <v>1175</v>
      </c>
      <c r="E330" s="15">
        <v>0.42939301514561173</v>
      </c>
      <c r="F330" s="26">
        <v>300</v>
      </c>
      <c r="G330" s="19"/>
      <c r="H330" s="3"/>
      <c r="I330" s="3"/>
      <c r="J330" s="1"/>
      <c r="K330" s="1"/>
      <c r="L330" s="15"/>
      <c r="M330" s="26"/>
      <c r="N330" s="4"/>
      <c r="O330" s="3"/>
      <c r="P330" s="3"/>
      <c r="Q330" s="15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2">
      <c r="A331" s="3"/>
      <c r="B331" s="1">
        <v>2300</v>
      </c>
      <c r="C331" s="1" t="s">
        <v>1181</v>
      </c>
      <c r="D331" s="1" t="s">
        <v>1175</v>
      </c>
      <c r="E331" s="15">
        <v>0.43925305498521122</v>
      </c>
      <c r="F331" s="26">
        <v>324.32432432432432</v>
      </c>
      <c r="G331" s="19"/>
      <c r="H331" s="3"/>
      <c r="I331" s="3"/>
      <c r="J331" s="1"/>
      <c r="K331" s="1"/>
      <c r="L331" s="15"/>
      <c r="M331" s="26"/>
      <c r="N331" s="4"/>
      <c r="O331" s="3"/>
      <c r="P331" s="3"/>
      <c r="Q331" s="15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2">
      <c r="A332" s="3"/>
      <c r="B332" s="1">
        <v>2300</v>
      </c>
      <c r="C332" s="1" t="s">
        <v>1181</v>
      </c>
      <c r="D332" s="1" t="s">
        <v>1175</v>
      </c>
      <c r="E332" s="15">
        <v>0.45152911717764199</v>
      </c>
      <c r="F332" s="26">
        <v>785.71428571428567</v>
      </c>
      <c r="G332" s="19"/>
      <c r="H332" s="3"/>
      <c r="I332" s="3"/>
      <c r="J332" s="1"/>
      <c r="K332" s="1"/>
      <c r="L332" s="15"/>
      <c r="M332" s="26"/>
      <c r="N332" s="4"/>
      <c r="O332" s="3"/>
      <c r="P332" s="3"/>
      <c r="Q332" s="15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2">
      <c r="A333" s="3"/>
      <c r="B333" s="1">
        <v>2300</v>
      </c>
      <c r="C333" s="1" t="s">
        <v>1181</v>
      </c>
      <c r="D333" s="1" t="s">
        <v>1175</v>
      </c>
      <c r="E333" s="15">
        <v>0.47774917349392992</v>
      </c>
      <c r="F333" s="26">
        <v>184.61538461538461</v>
      </c>
      <c r="G333" s="19"/>
      <c r="H333" s="3"/>
      <c r="I333" s="3"/>
      <c r="J333" s="1"/>
      <c r="K333" s="1"/>
      <c r="L333" s="15"/>
      <c r="M333" s="26"/>
      <c r="N333" s="4"/>
      <c r="O333" s="3"/>
      <c r="P333" s="3"/>
      <c r="Q333" s="15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2">
      <c r="A334" s="3" t="s">
        <v>1464</v>
      </c>
      <c r="B334" s="1">
        <v>2100</v>
      </c>
      <c r="C334" s="1" t="s">
        <v>1563</v>
      </c>
      <c r="D334" s="1" t="s">
        <v>1175</v>
      </c>
      <c r="E334" s="15">
        <v>2.0195444345604288</v>
      </c>
      <c r="F334" s="26">
        <v>983.54228023815278</v>
      </c>
      <c r="G334" s="19" t="s">
        <v>1444</v>
      </c>
      <c r="H334" s="3"/>
      <c r="I334" s="3"/>
      <c r="J334" s="1"/>
      <c r="K334" s="1"/>
      <c r="L334" s="15"/>
      <c r="M334" s="26"/>
      <c r="N334" s="4"/>
      <c r="O334" s="3"/>
      <c r="P334" s="3"/>
      <c r="Q334" s="15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2">
      <c r="A335" s="3"/>
      <c r="B335" s="1">
        <v>2100</v>
      </c>
      <c r="C335" s="1" t="s">
        <v>1564</v>
      </c>
      <c r="D335" s="1" t="s">
        <v>1175</v>
      </c>
      <c r="E335" s="15">
        <v>0.95074173603439227</v>
      </c>
      <c r="F335" s="26">
        <v>172.75097012787575</v>
      </c>
      <c r="G335" s="19"/>
      <c r="H335" s="3"/>
      <c r="I335" s="3"/>
      <c r="J335" s="1"/>
      <c r="K335" s="1"/>
      <c r="L335" s="15"/>
      <c r="M335" s="26"/>
      <c r="N335" s="4"/>
      <c r="O335" s="3"/>
      <c r="P335" s="3"/>
      <c r="Q335" s="15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2">
      <c r="A336" s="3"/>
      <c r="B336" s="1">
        <v>2100</v>
      </c>
      <c r="C336" s="1" t="s">
        <v>1565</v>
      </c>
      <c r="D336" s="1" t="s">
        <v>1175</v>
      </c>
      <c r="E336" s="15">
        <v>1.0062790517331475</v>
      </c>
      <c r="F336" s="26">
        <v>41.176401954382726</v>
      </c>
      <c r="G336" s="19"/>
      <c r="H336" s="3"/>
      <c r="I336" s="3"/>
      <c r="J336" s="1"/>
      <c r="K336" s="1"/>
      <c r="L336" s="15"/>
      <c r="M336" s="26"/>
      <c r="N336" s="4"/>
      <c r="O336" s="3"/>
      <c r="P336" s="3"/>
      <c r="Q336" s="15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2">
      <c r="A337" s="3"/>
      <c r="B337" s="1">
        <v>2100</v>
      </c>
      <c r="C337" s="1" t="s">
        <v>1566</v>
      </c>
      <c r="D337" s="1" t="s">
        <v>1175</v>
      </c>
      <c r="E337" s="15">
        <v>0.91485345361629289</v>
      </c>
      <c r="F337" s="26">
        <v>464.66897048866912</v>
      </c>
      <c r="G337" s="19"/>
      <c r="H337" s="3"/>
      <c r="I337" s="3"/>
      <c r="J337" s="1"/>
      <c r="K337" s="1"/>
      <c r="L337" s="15"/>
      <c r="M337" s="26"/>
      <c r="N337" s="4"/>
      <c r="O337" s="3"/>
      <c r="P337" s="3"/>
      <c r="Q337" s="15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2">
      <c r="A338" s="3"/>
      <c r="B338" s="1">
        <v>2100</v>
      </c>
      <c r="C338" s="1" t="s">
        <v>1567</v>
      </c>
      <c r="D338" s="1" t="s">
        <v>1175</v>
      </c>
      <c r="E338" s="15">
        <v>0.85286578549092662</v>
      </c>
      <c r="F338" s="26">
        <v>287.02871635916404</v>
      </c>
      <c r="G338" s="19"/>
      <c r="H338" s="3"/>
      <c r="I338" s="3"/>
      <c r="J338" s="1"/>
      <c r="K338" s="1"/>
      <c r="L338" s="15"/>
      <c r="M338" s="26"/>
      <c r="N338" s="4"/>
      <c r="O338" s="3"/>
      <c r="P338" s="3"/>
      <c r="Q338" s="15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2">
      <c r="A339" s="3"/>
      <c r="B339" s="1">
        <v>2100</v>
      </c>
      <c r="C339" s="1" t="s">
        <v>1568</v>
      </c>
      <c r="D339" s="1" t="s">
        <v>1175</v>
      </c>
      <c r="E339" s="15">
        <v>0.68474508272642931</v>
      </c>
      <c r="F339" s="26">
        <v>72.087783882536712</v>
      </c>
      <c r="G339" s="19"/>
      <c r="H339" s="3"/>
      <c r="I339" s="3"/>
      <c r="J339" s="1"/>
      <c r="K339" s="1"/>
      <c r="L339" s="15"/>
      <c r="M339" s="26"/>
      <c r="N339" s="4"/>
      <c r="O339" s="3"/>
      <c r="P339" s="3"/>
      <c r="Q339" s="15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2">
      <c r="A340" s="3"/>
      <c r="B340" s="1">
        <v>2100</v>
      </c>
      <c r="C340" s="1" t="s">
        <v>1462</v>
      </c>
      <c r="D340" s="1" t="s">
        <v>1175</v>
      </c>
      <c r="E340" s="15">
        <v>1.6482106526198275</v>
      </c>
      <c r="F340" s="26">
        <v>1342.9837046859586</v>
      </c>
      <c r="G340" s="19"/>
      <c r="H340" s="3"/>
      <c r="I340" s="3"/>
      <c r="J340" s="1"/>
      <c r="K340" s="1"/>
      <c r="L340" s="15"/>
      <c r="M340" s="26"/>
      <c r="N340" s="4"/>
      <c r="O340" s="3"/>
      <c r="P340" s="3"/>
      <c r="Q340" s="15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2">
      <c r="A341" s="3"/>
      <c r="B341" s="1">
        <v>2100</v>
      </c>
      <c r="C341" s="1" t="s">
        <v>1463</v>
      </c>
      <c r="D341" s="1" t="s">
        <v>1175</v>
      </c>
      <c r="E341" s="15">
        <v>1.8535736205654672</v>
      </c>
      <c r="F341" s="26">
        <v>1505.0009725431423</v>
      </c>
      <c r="G341" s="19"/>
      <c r="H341" s="3"/>
      <c r="I341" s="3"/>
      <c r="J341" s="1"/>
      <c r="K341" s="1"/>
      <c r="L341" s="15"/>
      <c r="M341" s="26"/>
      <c r="N341" s="4"/>
      <c r="O341" s="3"/>
      <c r="P341" s="3"/>
      <c r="Q341" s="15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2">
      <c r="A342" s="3"/>
      <c r="B342" s="1">
        <v>2100</v>
      </c>
      <c r="C342" s="1" t="s">
        <v>1569</v>
      </c>
      <c r="D342" s="1" t="s">
        <v>1175</v>
      </c>
      <c r="E342" s="15">
        <v>1.1008394623723081</v>
      </c>
      <c r="F342" s="26">
        <v>786.73159174481998</v>
      </c>
      <c r="G342" s="19"/>
      <c r="H342" s="3"/>
      <c r="I342" s="3"/>
      <c r="J342" s="1"/>
      <c r="K342" s="1"/>
      <c r="L342" s="15"/>
      <c r="M342" s="26"/>
      <c r="N342" s="4"/>
      <c r="O342" s="3"/>
      <c r="P342" s="3"/>
      <c r="Q342" s="15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2">
      <c r="A343" s="3"/>
      <c r="B343" s="1">
        <v>2100</v>
      </c>
      <c r="C343" s="1" t="s">
        <v>1570</v>
      </c>
      <c r="D343" s="1" t="s">
        <v>1175</v>
      </c>
      <c r="E343" s="15">
        <v>1.4808772131939241</v>
      </c>
      <c r="F343" s="26">
        <v>1218.6583381008279</v>
      </c>
      <c r="G343" s="19"/>
      <c r="H343" s="3"/>
      <c r="I343" s="3"/>
      <c r="J343" s="1"/>
      <c r="K343" s="1"/>
      <c r="L343" s="15"/>
      <c r="M343" s="26"/>
      <c r="N343" s="4"/>
      <c r="O343" s="3"/>
      <c r="P343" s="3"/>
      <c r="Q343" s="15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2">
      <c r="A344" s="3"/>
      <c r="B344" s="1">
        <v>2100</v>
      </c>
      <c r="C344" s="1" t="s">
        <v>1571</v>
      </c>
      <c r="D344" s="1" t="s">
        <v>1175</v>
      </c>
      <c r="E344" s="15">
        <v>1.2085016865482792</v>
      </c>
      <c r="F344" s="26">
        <v>1021.8613926336978</v>
      </c>
      <c r="G344" s="19"/>
      <c r="H344" s="3"/>
      <c r="I344" s="3"/>
      <c r="J344" s="1"/>
      <c r="K344" s="1"/>
      <c r="L344" s="15"/>
      <c r="M344" s="26"/>
      <c r="N344" s="4"/>
      <c r="O344" s="3"/>
      <c r="P344" s="3"/>
      <c r="Q344" s="15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2">
      <c r="A345" s="3" t="s">
        <v>1361</v>
      </c>
      <c r="B345" s="1">
        <v>2090</v>
      </c>
      <c r="C345" s="1" t="s">
        <v>1183</v>
      </c>
      <c r="D345" s="1" t="s">
        <v>881</v>
      </c>
      <c r="E345" s="15">
        <v>0.7038786688790456</v>
      </c>
      <c r="F345" s="26">
        <v>213.58450704225353</v>
      </c>
      <c r="G345" s="19" t="s">
        <v>88</v>
      </c>
      <c r="H345" s="3"/>
      <c r="I345" s="3"/>
      <c r="J345" s="1"/>
      <c r="K345" s="1"/>
      <c r="L345" s="15"/>
      <c r="M345" s="26"/>
      <c r="N345" s="4"/>
      <c r="O345" s="3"/>
      <c r="P345" s="3"/>
      <c r="Q345" s="15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2">
      <c r="A346" s="3"/>
      <c r="B346" s="1">
        <v>2090</v>
      </c>
      <c r="C346" s="1" t="s">
        <v>1184</v>
      </c>
      <c r="D346" s="1" t="s">
        <v>881</v>
      </c>
      <c r="E346" s="15">
        <v>0.70681051195519506</v>
      </c>
      <c r="F346" s="26">
        <v>311.25757575757575</v>
      </c>
      <c r="G346" s="19"/>
      <c r="H346" s="3"/>
      <c r="I346" s="3"/>
      <c r="J346" s="1"/>
      <c r="K346" s="1"/>
      <c r="L346" s="15"/>
      <c r="M346" s="26"/>
      <c r="N346" s="4"/>
      <c r="O346" s="3"/>
      <c r="P346" s="3"/>
      <c r="Q346" s="15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2">
      <c r="A347" s="3"/>
      <c r="B347" s="1">
        <v>2090</v>
      </c>
      <c r="C347" s="1" t="s">
        <v>1185</v>
      </c>
      <c r="D347" s="1" t="s">
        <v>881</v>
      </c>
      <c r="E347" s="15">
        <v>0.69800777665195579</v>
      </c>
      <c r="F347" s="26">
        <v>183.39506172839506</v>
      </c>
      <c r="G347" s="19"/>
      <c r="H347" s="3"/>
      <c r="I347" s="3"/>
      <c r="J347" s="1"/>
      <c r="K347" s="1"/>
      <c r="L347" s="15"/>
      <c r="M347" s="26"/>
      <c r="N347" s="4"/>
      <c r="O347" s="3"/>
      <c r="P347" s="3"/>
      <c r="Q347" s="15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2">
      <c r="A348" s="3"/>
      <c r="B348" s="1">
        <v>2090</v>
      </c>
      <c r="C348" s="1" t="s">
        <v>1186</v>
      </c>
      <c r="D348" s="1" t="s">
        <v>881</v>
      </c>
      <c r="E348" s="15">
        <v>0.72214864275355772</v>
      </c>
      <c r="F348" s="26">
        <v>297.16071428571422</v>
      </c>
      <c r="G348" s="19"/>
      <c r="H348" s="3"/>
      <c r="I348" s="3"/>
      <c r="J348" s="1"/>
      <c r="K348" s="1"/>
      <c r="L348" s="15"/>
      <c r="M348" s="26"/>
      <c r="N348" s="4"/>
      <c r="O348" s="3"/>
      <c r="P348" s="3"/>
      <c r="Q348" s="15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2">
      <c r="A349" s="3"/>
      <c r="B349" s="1">
        <v>2090</v>
      </c>
      <c r="C349" s="1" t="s">
        <v>1187</v>
      </c>
      <c r="D349" s="1" t="s">
        <v>881</v>
      </c>
      <c r="E349" s="15">
        <v>0.72168923907487137</v>
      </c>
      <c r="F349" s="26">
        <v>236.25373134328359</v>
      </c>
      <c r="G349" s="19"/>
      <c r="H349" s="3"/>
      <c r="I349" s="3"/>
      <c r="J349" s="1"/>
      <c r="K349" s="1"/>
      <c r="L349" s="15"/>
      <c r="M349" s="26"/>
      <c r="N349" s="4"/>
      <c r="O349" s="3"/>
      <c r="P349" s="3"/>
      <c r="Q349" s="15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2">
      <c r="A350" s="3"/>
      <c r="B350" s="1">
        <v>2090</v>
      </c>
      <c r="C350" s="1" t="s">
        <v>1188</v>
      </c>
      <c r="D350" s="1" t="s">
        <v>886</v>
      </c>
      <c r="E350" s="15">
        <v>0.74568214529202337</v>
      </c>
      <c r="F350" s="26">
        <v>390.28787878787875</v>
      </c>
      <c r="G350" s="19"/>
      <c r="H350" s="3"/>
      <c r="I350" s="3"/>
      <c r="J350" s="1"/>
      <c r="K350" s="1"/>
      <c r="L350" s="15"/>
      <c r="M350" s="26"/>
      <c r="N350" s="4"/>
      <c r="O350" s="3"/>
      <c r="P350" s="3"/>
      <c r="Q350" s="15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2">
      <c r="A351" s="3"/>
      <c r="B351" s="1">
        <v>2090</v>
      </c>
      <c r="C351" s="1" t="s">
        <v>1189</v>
      </c>
      <c r="D351" s="1" t="s">
        <v>886</v>
      </c>
      <c r="E351" s="15">
        <v>0.74847741702762927</v>
      </c>
      <c r="F351" s="26">
        <v>466.66666666666663</v>
      </c>
      <c r="G351" s="19"/>
      <c r="H351" s="3"/>
      <c r="I351" s="3"/>
      <c r="J351" s="1"/>
      <c r="K351" s="1"/>
      <c r="L351" s="15"/>
      <c r="M351" s="26"/>
      <c r="N351" s="4"/>
      <c r="O351" s="3"/>
      <c r="P351" s="3"/>
      <c r="Q351" s="15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2">
      <c r="A352" s="3"/>
      <c r="B352" s="1">
        <v>2090</v>
      </c>
      <c r="C352" s="1" t="s">
        <v>1190</v>
      </c>
      <c r="D352" s="1" t="s">
        <v>886</v>
      </c>
      <c r="E352" s="15">
        <v>0.71447484355339985</v>
      </c>
      <c r="F352" s="26">
        <v>341.38749999999999</v>
      </c>
      <c r="G352" s="19"/>
      <c r="H352" s="3"/>
      <c r="I352" s="3"/>
      <c r="J352" s="1"/>
      <c r="K352" s="1"/>
      <c r="L352" s="15"/>
      <c r="M352" s="26"/>
      <c r="N352" s="4"/>
      <c r="O352" s="3"/>
      <c r="P352" s="3"/>
      <c r="Q352" s="15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2">
      <c r="A353" s="3"/>
      <c r="B353" s="1">
        <v>2090</v>
      </c>
      <c r="C353" s="1" t="s">
        <v>1191</v>
      </c>
      <c r="D353" s="1" t="s">
        <v>886</v>
      </c>
      <c r="E353" s="15">
        <v>0.78934934685100366</v>
      </c>
      <c r="F353" s="26">
        <v>527.76666666666665</v>
      </c>
      <c r="G353" s="19"/>
      <c r="H353" s="3"/>
      <c r="I353" s="3"/>
      <c r="J353" s="1"/>
      <c r="K353" s="1"/>
      <c r="L353" s="15"/>
      <c r="M353" s="26"/>
      <c r="N353" s="4"/>
      <c r="O353" s="3"/>
      <c r="P353" s="3"/>
      <c r="Q353" s="15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2">
      <c r="A354" s="3"/>
      <c r="B354" s="1">
        <v>2090</v>
      </c>
      <c r="C354" s="1" t="s">
        <v>1192</v>
      </c>
      <c r="D354" s="1" t="s">
        <v>886</v>
      </c>
      <c r="E354" s="15">
        <v>0.71649857382664817</v>
      </c>
      <c r="F354" s="26">
        <v>426.77777777777783</v>
      </c>
      <c r="G354" s="19"/>
      <c r="H354" s="3"/>
      <c r="I354" s="3"/>
      <c r="J354" s="1"/>
      <c r="K354" s="1"/>
      <c r="L354" s="15"/>
      <c r="M354" s="26"/>
      <c r="N354" s="4"/>
      <c r="O354" s="3"/>
      <c r="P354" s="3"/>
      <c r="Q354" s="15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2">
      <c r="A355" s="3" t="s">
        <v>1617</v>
      </c>
      <c r="B355" s="1">
        <v>1900</v>
      </c>
      <c r="C355" s="1" t="s">
        <v>1618</v>
      </c>
      <c r="D355" s="1" t="s">
        <v>889</v>
      </c>
      <c r="E355" s="15">
        <v>0.59466595074913986</v>
      </c>
      <c r="F355" s="26">
        <v>38.350877192982459</v>
      </c>
      <c r="G355" s="19" t="s">
        <v>1619</v>
      </c>
      <c r="H355" s="3"/>
      <c r="I355" s="3"/>
      <c r="J355" s="1"/>
      <c r="K355" s="1"/>
      <c r="L355" s="15"/>
      <c r="M355" s="26"/>
      <c r="N355" s="4"/>
      <c r="O355" s="3"/>
      <c r="P355" s="3"/>
      <c r="Q355" s="15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2">
      <c r="A356" s="3"/>
      <c r="B356" s="1">
        <v>1900</v>
      </c>
      <c r="C356" s="1" t="s">
        <v>1620</v>
      </c>
      <c r="D356" s="1" t="s">
        <v>889</v>
      </c>
      <c r="E356" s="15">
        <v>0.5656780669254019</v>
      </c>
      <c r="F356" s="26">
        <v>31.097222222222225</v>
      </c>
      <c r="G356" s="19"/>
      <c r="H356" s="3"/>
      <c r="I356" s="3"/>
      <c r="J356" s="1"/>
      <c r="K356" s="1"/>
      <c r="L356" s="15"/>
      <c r="M356" s="26"/>
      <c r="N356" s="4"/>
      <c r="O356" s="3"/>
      <c r="P356" s="3"/>
      <c r="Q356" s="15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2">
      <c r="A357" s="3"/>
      <c r="B357" s="1">
        <v>1900</v>
      </c>
      <c r="C357" s="1" t="s">
        <v>1621</v>
      </c>
      <c r="D357" s="1" t="s">
        <v>889</v>
      </c>
      <c r="E357" s="15">
        <v>0.59009459979141965</v>
      </c>
      <c r="F357" s="26">
        <v>774.69387755102048</v>
      </c>
      <c r="G357" s="19"/>
      <c r="H357" s="3"/>
      <c r="I357" s="3"/>
      <c r="J357" s="1"/>
      <c r="K357" s="1"/>
      <c r="L357" s="15"/>
      <c r="M357" s="26"/>
      <c r="N357" s="4"/>
      <c r="O357" s="3"/>
      <c r="P357" s="3"/>
      <c r="Q357" s="15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2">
      <c r="A358" s="3"/>
      <c r="B358" s="1">
        <v>1900</v>
      </c>
      <c r="C358" s="1" t="s">
        <v>1622</v>
      </c>
      <c r="D358" s="1" t="s">
        <v>889</v>
      </c>
      <c r="E358" s="15">
        <v>0.6421164006031097</v>
      </c>
      <c r="F358" s="26">
        <v>33.553846153846152</v>
      </c>
      <c r="G358" s="19"/>
      <c r="H358" s="3"/>
      <c r="I358" s="3"/>
      <c r="J358" s="1"/>
      <c r="K358" s="1"/>
      <c r="L358" s="15"/>
      <c r="M358" s="26"/>
      <c r="N358" s="4"/>
      <c r="O358" s="3"/>
      <c r="P358" s="3"/>
      <c r="Q358" s="15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2">
      <c r="A359" s="3"/>
      <c r="B359" s="1">
        <v>1900</v>
      </c>
      <c r="C359" s="1" t="s">
        <v>1623</v>
      </c>
      <c r="D359" s="1" t="s">
        <v>889</v>
      </c>
      <c r="E359" s="15">
        <v>0.76779764488268032</v>
      </c>
      <c r="F359" s="26">
        <v>19.456006025861726</v>
      </c>
      <c r="G359" s="19"/>
      <c r="H359" s="3"/>
      <c r="I359" s="3"/>
      <c r="J359" s="1"/>
      <c r="K359" s="1"/>
      <c r="L359" s="15"/>
      <c r="M359" s="26"/>
      <c r="N359" s="4"/>
      <c r="O359" s="3"/>
      <c r="P359" s="3"/>
      <c r="Q359" s="15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2">
      <c r="A360" s="3" t="s">
        <v>1456</v>
      </c>
      <c r="B360" s="1">
        <v>1900</v>
      </c>
      <c r="C360" s="1" t="s">
        <v>1561</v>
      </c>
      <c r="D360" s="1" t="s">
        <v>1175</v>
      </c>
      <c r="E360" s="15">
        <v>0.99969470070268929</v>
      </c>
      <c r="F360" s="26">
        <v>35.206000674279721</v>
      </c>
      <c r="G360" s="19" t="s">
        <v>1444</v>
      </c>
      <c r="H360" s="3"/>
      <c r="I360" s="3"/>
      <c r="J360" s="1"/>
      <c r="K360" s="1"/>
      <c r="L360" s="15"/>
      <c r="M360" s="26"/>
      <c r="N360" s="4"/>
      <c r="O360" s="3"/>
      <c r="P360" s="3"/>
      <c r="Q360" s="15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2">
      <c r="A361" s="3"/>
      <c r="B361" s="1">
        <v>1900</v>
      </c>
      <c r="C361" s="1" t="s">
        <v>1458</v>
      </c>
      <c r="D361" s="1" t="s">
        <v>1175</v>
      </c>
      <c r="E361" s="15">
        <v>1.0299508244448576</v>
      </c>
      <c r="F361" s="26">
        <v>11.206719926983901</v>
      </c>
      <c r="G361" s="19"/>
      <c r="H361" s="3"/>
      <c r="I361" s="3"/>
      <c r="J361" s="1"/>
      <c r="K361" s="1"/>
      <c r="L361" s="15"/>
      <c r="M361" s="26"/>
      <c r="N361" s="4"/>
      <c r="O361" s="3"/>
      <c r="P361" s="3"/>
      <c r="Q361" s="15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2">
      <c r="A362" s="3" t="s">
        <v>1362</v>
      </c>
      <c r="B362" s="1">
        <v>1900</v>
      </c>
      <c r="C362" s="1" t="s">
        <v>1562</v>
      </c>
      <c r="D362" s="1" t="s">
        <v>1175</v>
      </c>
      <c r="E362" s="1">
        <v>1.311018098632782</v>
      </c>
      <c r="F362" s="15">
        <v>535.96239785092462</v>
      </c>
      <c r="G362" s="35" t="s">
        <v>1444</v>
      </c>
      <c r="H362" s="3"/>
      <c r="I362" s="3"/>
      <c r="J362" s="1"/>
      <c r="K362" s="1"/>
      <c r="L362" s="15"/>
      <c r="M362" s="26"/>
      <c r="N362" s="4"/>
      <c r="O362" s="3"/>
      <c r="P362" s="3"/>
      <c r="Q362" s="15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2">
      <c r="A363" s="3"/>
      <c r="B363" s="1">
        <v>1900</v>
      </c>
      <c r="C363" s="1" t="s">
        <v>1459</v>
      </c>
      <c r="D363" s="1" t="s">
        <v>1175</v>
      </c>
      <c r="E363" s="1">
        <v>0.85599422275136616</v>
      </c>
      <c r="F363" s="15">
        <v>172.10400829956029</v>
      </c>
      <c r="G363" s="35"/>
      <c r="H363" s="3"/>
      <c r="I363" s="3"/>
      <c r="J363" s="1"/>
      <c r="K363" s="1"/>
      <c r="L363" s="15"/>
      <c r="M363" s="26"/>
      <c r="N363" s="4"/>
      <c r="O363" s="3"/>
      <c r="P363" s="3"/>
      <c r="Q363" s="15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2">
      <c r="A364" s="3"/>
      <c r="B364" s="1">
        <v>1880</v>
      </c>
      <c r="C364" s="1" t="s">
        <v>1202</v>
      </c>
      <c r="D364" s="1" t="s">
        <v>889</v>
      </c>
      <c r="E364" s="15">
        <v>0.85261344969296426</v>
      </c>
      <c r="F364" s="26" t="s">
        <v>1386</v>
      </c>
      <c r="G364" s="19" t="s">
        <v>1365</v>
      </c>
      <c r="H364" s="3"/>
      <c r="I364" s="3"/>
      <c r="J364" s="1"/>
      <c r="K364" s="1"/>
      <c r="L364" s="15"/>
      <c r="M364" s="26"/>
      <c r="N364" s="4"/>
      <c r="O364" s="3"/>
      <c r="P364" s="3"/>
      <c r="Q364" s="15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2">
      <c r="A365" s="3"/>
      <c r="B365" s="1">
        <v>1880</v>
      </c>
      <c r="C365" s="1" t="s">
        <v>1202</v>
      </c>
      <c r="D365" s="1" t="s">
        <v>889</v>
      </c>
      <c r="E365" s="15">
        <v>0.82719742941976471</v>
      </c>
      <c r="F365" s="26" t="s">
        <v>1386</v>
      </c>
      <c r="G365" s="19"/>
      <c r="H365" s="3"/>
      <c r="I365" s="3"/>
      <c r="J365" s="1"/>
      <c r="K365" s="1"/>
      <c r="L365" s="15"/>
      <c r="M365" s="26"/>
      <c r="N365" s="4"/>
      <c r="O365" s="3"/>
      <c r="P365" s="3"/>
      <c r="Q365" s="15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2">
      <c r="A366" s="3"/>
      <c r="B366" s="1">
        <v>1880</v>
      </c>
      <c r="C366" s="1" t="s">
        <v>1204</v>
      </c>
      <c r="D366" s="1" t="s">
        <v>889</v>
      </c>
      <c r="E366" s="15">
        <v>0.78191655726927078</v>
      </c>
      <c r="F366" s="26" t="s">
        <v>1386</v>
      </c>
      <c r="G366" s="19"/>
      <c r="H366" s="3"/>
      <c r="I366" s="3"/>
      <c r="J366" s="1"/>
      <c r="K366" s="1"/>
      <c r="L366" s="15"/>
      <c r="M366" s="26"/>
      <c r="N366" s="4"/>
      <c r="O366" s="3"/>
      <c r="P366" s="3"/>
      <c r="Q366" s="15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2">
      <c r="A367" s="3"/>
      <c r="B367" s="1">
        <v>1880</v>
      </c>
      <c r="C367" s="1" t="s">
        <v>1205</v>
      </c>
      <c r="D367" s="1" t="s">
        <v>889</v>
      </c>
      <c r="E367" s="15">
        <v>1.0935231319196796</v>
      </c>
      <c r="F367" s="26" t="s">
        <v>1386</v>
      </c>
      <c r="G367" s="19"/>
      <c r="H367" s="3"/>
      <c r="I367" s="3"/>
      <c r="J367" s="1"/>
      <c r="K367" s="1"/>
      <c r="L367" s="15"/>
      <c r="M367" s="26"/>
      <c r="N367" s="4"/>
      <c r="O367" s="3"/>
      <c r="P367" s="3"/>
      <c r="Q367" s="15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2">
      <c r="A368" s="3"/>
      <c r="B368" s="1">
        <v>1880</v>
      </c>
      <c r="C368" s="1" t="s">
        <v>1205</v>
      </c>
      <c r="D368" s="1" t="s">
        <v>889</v>
      </c>
      <c r="E368" s="15">
        <v>1.0782984730173311</v>
      </c>
      <c r="F368" s="26" t="s">
        <v>1386</v>
      </c>
      <c r="G368" s="19"/>
      <c r="H368" s="3"/>
      <c r="I368" s="3"/>
      <c r="J368" s="1"/>
      <c r="K368" s="1"/>
      <c r="L368" s="15"/>
      <c r="M368" s="26"/>
      <c r="N368" s="4"/>
      <c r="O368" s="3"/>
      <c r="P368" s="3"/>
      <c r="Q368" s="15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2">
      <c r="A369" s="3"/>
      <c r="B369" s="1">
        <v>1880</v>
      </c>
      <c r="C369" s="1" t="s">
        <v>1205</v>
      </c>
      <c r="D369" s="1" t="s">
        <v>889</v>
      </c>
      <c r="E369" s="15">
        <v>1.4900124354421302</v>
      </c>
      <c r="F369" s="26" t="s">
        <v>1386</v>
      </c>
      <c r="G369" s="19"/>
      <c r="H369" s="3"/>
      <c r="I369" s="3"/>
      <c r="J369" s="1"/>
      <c r="K369" s="1"/>
      <c r="L369" s="15"/>
      <c r="M369" s="26"/>
      <c r="N369" s="4"/>
      <c r="O369" s="3"/>
      <c r="P369" s="3"/>
      <c r="Q369" s="15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2">
      <c r="A370" s="3"/>
      <c r="B370" s="1">
        <v>1880</v>
      </c>
      <c r="C370" s="1" t="s">
        <v>1206</v>
      </c>
      <c r="D370" s="1" t="s">
        <v>889</v>
      </c>
      <c r="E370" s="15">
        <v>1.22565470388766</v>
      </c>
      <c r="F370" s="26" t="s">
        <v>1386</v>
      </c>
      <c r="G370" s="19"/>
      <c r="H370" s="3"/>
      <c r="I370" s="3"/>
      <c r="J370" s="1"/>
      <c r="K370" s="1"/>
      <c r="L370" s="15"/>
      <c r="M370" s="26"/>
      <c r="N370" s="4"/>
      <c r="O370" s="3"/>
      <c r="P370" s="3"/>
      <c r="Q370" s="15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2">
      <c r="A371" s="3"/>
      <c r="B371" s="1">
        <v>1880</v>
      </c>
      <c r="C371" s="1" t="s">
        <v>1207</v>
      </c>
      <c r="D371" s="1" t="s">
        <v>889</v>
      </c>
      <c r="E371" s="15">
        <v>1.083734487114913</v>
      </c>
      <c r="F371" s="26" t="s">
        <v>1386</v>
      </c>
      <c r="G371" s="19"/>
      <c r="H371" s="3"/>
      <c r="I371" s="3"/>
      <c r="J371" s="1"/>
      <c r="K371" s="1"/>
      <c r="L371" s="15"/>
      <c r="M371" s="26"/>
      <c r="N371" s="4"/>
      <c r="O371" s="3"/>
      <c r="P371" s="3"/>
      <c r="Q371" s="15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2">
      <c r="A372" s="3"/>
      <c r="B372" s="1">
        <v>1880</v>
      </c>
      <c r="C372" s="1" t="s">
        <v>1208</v>
      </c>
      <c r="D372" s="1" t="s">
        <v>889</v>
      </c>
      <c r="E372" s="15">
        <v>1.2407605271192894</v>
      </c>
      <c r="F372" s="26" t="s">
        <v>1386</v>
      </c>
      <c r="G372" s="19"/>
      <c r="H372" s="3"/>
      <c r="I372" s="3"/>
      <c r="J372" s="1"/>
      <c r="K372" s="1"/>
      <c r="L372" s="15"/>
      <c r="M372" s="26"/>
      <c r="N372" s="4"/>
      <c r="O372" s="3"/>
      <c r="P372" s="3"/>
      <c r="Q372" s="15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2">
      <c r="A373" s="3"/>
      <c r="B373" s="1">
        <v>1880</v>
      </c>
      <c r="C373" s="1" t="s">
        <v>1208</v>
      </c>
      <c r="D373" s="1" t="s">
        <v>889</v>
      </c>
      <c r="E373" s="15">
        <v>0.97926294142608672</v>
      </c>
      <c r="F373" s="26" t="s">
        <v>1386</v>
      </c>
      <c r="G373" s="19"/>
      <c r="H373" s="3"/>
      <c r="I373" s="3"/>
      <c r="J373" s="1"/>
      <c r="K373" s="1"/>
      <c r="L373" s="15"/>
      <c r="M373" s="26"/>
      <c r="N373" s="4"/>
      <c r="O373" s="3"/>
      <c r="P373" s="3"/>
      <c r="Q373" s="15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2">
      <c r="A374" s="3" t="s">
        <v>1363</v>
      </c>
      <c r="B374" s="1">
        <v>1870</v>
      </c>
      <c r="C374" s="1" t="s">
        <v>1209</v>
      </c>
      <c r="D374" s="1" t="s">
        <v>1210</v>
      </c>
      <c r="E374" s="15">
        <v>0.64906291892305001</v>
      </c>
      <c r="F374" s="26" t="s">
        <v>1386</v>
      </c>
      <c r="G374" s="19" t="s">
        <v>1364</v>
      </c>
      <c r="H374" s="3"/>
      <c r="I374" s="3"/>
      <c r="J374" s="1"/>
      <c r="K374" s="1"/>
      <c r="L374" s="15"/>
      <c r="M374" s="26"/>
      <c r="N374" s="4"/>
      <c r="O374" s="3"/>
      <c r="P374" s="3"/>
      <c r="Q374" s="15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2">
      <c r="A375" s="3"/>
      <c r="B375" s="1">
        <v>1870</v>
      </c>
      <c r="C375" s="1" t="s">
        <v>1211</v>
      </c>
      <c r="D375" s="1" t="s">
        <v>1210</v>
      </c>
      <c r="E375" s="15">
        <v>0.64965314451456868</v>
      </c>
      <c r="F375" s="26" t="s">
        <v>1386</v>
      </c>
      <c r="G375" s="19"/>
      <c r="H375" s="3"/>
      <c r="I375" s="3"/>
      <c r="J375" s="1"/>
      <c r="K375" s="1"/>
      <c r="L375" s="15"/>
      <c r="M375" s="26"/>
      <c r="N375" s="4"/>
      <c r="O375" s="3"/>
      <c r="P375" s="3"/>
      <c r="Q375" s="15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2">
      <c r="A376" s="3"/>
      <c r="B376" s="1">
        <v>1870</v>
      </c>
      <c r="C376" s="1" t="s">
        <v>1212</v>
      </c>
      <c r="D376" s="1" t="s">
        <v>1210</v>
      </c>
      <c r="E376" s="15">
        <v>0.63527961832400526</v>
      </c>
      <c r="F376" s="26" t="s">
        <v>1386</v>
      </c>
      <c r="G376" s="19"/>
      <c r="H376" s="3"/>
      <c r="I376" s="3"/>
      <c r="J376" s="1"/>
      <c r="K376" s="1"/>
      <c r="L376" s="15"/>
      <c r="M376" s="26"/>
      <c r="N376" s="4"/>
      <c r="O376" s="3"/>
      <c r="P376" s="3"/>
      <c r="Q376" s="15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2">
      <c r="A377" s="3"/>
      <c r="B377" s="1">
        <v>1870</v>
      </c>
      <c r="C377" s="1" t="s">
        <v>1213</v>
      </c>
      <c r="D377" s="1" t="s">
        <v>1210</v>
      </c>
      <c r="E377" s="15">
        <v>0.67061259002245099</v>
      </c>
      <c r="F377" s="26" t="s">
        <v>1386</v>
      </c>
      <c r="G377" s="19"/>
      <c r="H377" s="3"/>
      <c r="I377" s="3"/>
      <c r="J377" s="1"/>
      <c r="K377" s="1"/>
      <c r="L377" s="15"/>
      <c r="M377" s="26"/>
      <c r="N377" s="4"/>
      <c r="O377" s="3"/>
      <c r="P377" s="3"/>
      <c r="Q377" s="15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2">
      <c r="A378" s="3"/>
      <c r="B378" s="1">
        <v>1870</v>
      </c>
      <c r="C378" s="1" t="s">
        <v>1214</v>
      </c>
      <c r="D378" s="1" t="s">
        <v>1210</v>
      </c>
      <c r="E378" s="15">
        <v>0.67274026544835897</v>
      </c>
      <c r="F378" s="26" t="s">
        <v>1386</v>
      </c>
      <c r="G378" s="19"/>
      <c r="H378" s="3"/>
      <c r="I378" s="3"/>
      <c r="J378" s="1"/>
      <c r="K378" s="1"/>
      <c r="L378" s="15"/>
      <c r="M378" s="26"/>
      <c r="N378" s="4"/>
      <c r="O378" s="3"/>
      <c r="P378" s="3"/>
      <c r="Q378" s="15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2">
      <c r="A379" s="3"/>
      <c r="B379" s="1">
        <v>1870</v>
      </c>
      <c r="C379" s="1" t="s">
        <v>1215</v>
      </c>
      <c r="D379" s="1" t="s">
        <v>1210</v>
      </c>
      <c r="E379" s="15">
        <v>0.53278045943942354</v>
      </c>
      <c r="F379" s="26" t="s">
        <v>1386</v>
      </c>
      <c r="G379" s="19"/>
      <c r="H379" s="3"/>
      <c r="I379" s="3"/>
      <c r="J379" s="1"/>
      <c r="K379" s="1"/>
      <c r="L379" s="15"/>
      <c r="M379" s="26"/>
      <c r="N379" s="4"/>
      <c r="O379" s="3"/>
      <c r="P379" s="3"/>
      <c r="Q379" s="15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2">
      <c r="A380" s="3"/>
      <c r="B380" s="1">
        <v>1870</v>
      </c>
      <c r="C380" s="1" t="s">
        <v>1216</v>
      </c>
      <c r="D380" s="1" t="s">
        <v>1210</v>
      </c>
      <c r="E380" s="15">
        <v>0.55073426758163191</v>
      </c>
      <c r="F380" s="26" t="s">
        <v>1386</v>
      </c>
      <c r="G380" s="19"/>
      <c r="H380" s="3"/>
      <c r="I380" s="3"/>
      <c r="J380" s="1"/>
      <c r="K380" s="1"/>
      <c r="L380" s="15"/>
      <c r="M380" s="26"/>
      <c r="N380" s="4"/>
      <c r="O380" s="3"/>
      <c r="P380" s="3"/>
      <c r="Q380" s="15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2">
      <c r="A381" s="3"/>
      <c r="B381" s="1">
        <v>1870</v>
      </c>
      <c r="C381" s="1" t="s">
        <v>1217</v>
      </c>
      <c r="D381" s="1" t="s">
        <v>1210</v>
      </c>
      <c r="E381" s="15">
        <v>0.57450465583262911</v>
      </c>
      <c r="F381" s="26" t="s">
        <v>1386</v>
      </c>
      <c r="G381" s="19"/>
      <c r="H381" s="3"/>
      <c r="I381" s="3"/>
      <c r="J381" s="1"/>
      <c r="K381" s="1"/>
      <c r="L381" s="15"/>
      <c r="M381" s="26"/>
      <c r="N381" s="4"/>
      <c r="O381" s="3"/>
      <c r="P381" s="3"/>
      <c r="Q381" s="15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2">
      <c r="A382" s="3"/>
      <c r="B382" s="1">
        <v>1870</v>
      </c>
      <c r="C382" s="1" t="s">
        <v>1218</v>
      </c>
      <c r="D382" s="1" t="s">
        <v>1210</v>
      </c>
      <c r="E382" s="15">
        <v>0.62026768981298941</v>
      </c>
      <c r="F382" s="26" t="s">
        <v>1386</v>
      </c>
      <c r="G382" s="19"/>
      <c r="H382" s="3"/>
      <c r="I382" s="3"/>
      <c r="J382" s="1"/>
      <c r="K382" s="1"/>
      <c r="L382" s="15"/>
      <c r="M382" s="26"/>
      <c r="N382" s="4"/>
      <c r="O382" s="3"/>
      <c r="P382" s="3"/>
      <c r="Q382" s="15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2">
      <c r="A383" s="3"/>
      <c r="B383" s="1">
        <v>1870</v>
      </c>
      <c r="C383" s="1" t="s">
        <v>1220</v>
      </c>
      <c r="D383" s="1" t="s">
        <v>1210</v>
      </c>
      <c r="E383" s="15">
        <v>0.62038026355964482</v>
      </c>
      <c r="F383" s="26" t="s">
        <v>1386</v>
      </c>
      <c r="G383" s="19"/>
      <c r="H383" s="3"/>
      <c r="I383" s="3"/>
      <c r="J383" s="1"/>
      <c r="K383" s="1"/>
      <c r="L383" s="15"/>
      <c r="M383" s="26"/>
      <c r="N383" s="4"/>
      <c r="O383" s="3"/>
      <c r="P383" s="3"/>
      <c r="Q383" s="15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2">
      <c r="A384" s="3"/>
      <c r="B384" s="1">
        <v>1870</v>
      </c>
      <c r="C384" s="1" t="s">
        <v>1222</v>
      </c>
      <c r="D384" s="1" t="s">
        <v>1210</v>
      </c>
      <c r="E384" s="15">
        <v>0.66834264308344227</v>
      </c>
      <c r="F384" s="26" t="s">
        <v>1386</v>
      </c>
      <c r="G384" s="19"/>
      <c r="H384" s="3"/>
      <c r="I384" s="3"/>
      <c r="J384" s="1"/>
      <c r="K384" s="1"/>
      <c r="L384" s="15"/>
      <c r="M384" s="26"/>
      <c r="N384" s="4"/>
      <c r="O384" s="3"/>
      <c r="P384" s="3"/>
      <c r="Q384" s="15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2">
      <c r="A385" s="3"/>
      <c r="B385" s="1">
        <v>1870</v>
      </c>
      <c r="C385" s="1" t="s">
        <v>1223</v>
      </c>
      <c r="D385" s="1" t="s">
        <v>1210</v>
      </c>
      <c r="E385" s="15">
        <v>0.54025624924358528</v>
      </c>
      <c r="F385" s="26" t="s">
        <v>1386</v>
      </c>
      <c r="G385" s="19"/>
      <c r="H385" s="3"/>
      <c r="I385" s="3"/>
      <c r="J385" s="1"/>
      <c r="K385" s="1"/>
      <c r="L385" s="15"/>
      <c r="M385" s="26"/>
      <c r="N385" s="4"/>
      <c r="O385" s="3"/>
      <c r="P385" s="3"/>
      <c r="Q385" s="15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2">
      <c r="A386" s="3"/>
      <c r="B386" s="1">
        <v>1870</v>
      </c>
      <c r="C386" s="1" t="s">
        <v>1224</v>
      </c>
      <c r="D386" s="1" t="s">
        <v>1210</v>
      </c>
      <c r="E386" s="15">
        <v>0.57238161370081708</v>
      </c>
      <c r="F386" s="26" t="s">
        <v>1386</v>
      </c>
      <c r="G386" s="19"/>
      <c r="H386" s="3"/>
      <c r="I386" s="3"/>
      <c r="J386" s="1"/>
      <c r="K386" s="1"/>
      <c r="L386" s="15"/>
      <c r="M386" s="26"/>
      <c r="N386" s="4"/>
      <c r="O386" s="3"/>
      <c r="P386" s="3"/>
      <c r="Q386" s="15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2">
      <c r="A387" s="3"/>
      <c r="B387" s="1">
        <v>1870</v>
      </c>
      <c r="C387" s="1" t="s">
        <v>1225</v>
      </c>
      <c r="D387" s="1" t="s">
        <v>1210</v>
      </c>
      <c r="E387" s="15">
        <v>0.63551092973538548</v>
      </c>
      <c r="F387" s="26" t="s">
        <v>1386</v>
      </c>
      <c r="G387" s="19"/>
      <c r="H387" s="3"/>
      <c r="I387" s="3"/>
      <c r="J387" s="1"/>
      <c r="K387" s="1"/>
      <c r="L387" s="15"/>
      <c r="M387" s="26"/>
      <c r="N387" s="4"/>
      <c r="O387" s="3"/>
      <c r="P387" s="3"/>
      <c r="Q387" s="15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2">
      <c r="A388" s="3"/>
      <c r="B388" s="1">
        <v>1870</v>
      </c>
      <c r="C388" s="1" t="s">
        <v>1226</v>
      </c>
      <c r="D388" s="1" t="s">
        <v>1210</v>
      </c>
      <c r="E388" s="15">
        <v>0.58274871028509112</v>
      </c>
      <c r="F388" s="26" t="s">
        <v>1386</v>
      </c>
      <c r="G388" s="19"/>
      <c r="H388" s="3"/>
      <c r="I388" s="3"/>
      <c r="J388" s="1"/>
      <c r="K388" s="1"/>
      <c r="L388" s="15"/>
      <c r="M388" s="26"/>
      <c r="N388" s="4"/>
      <c r="O388" s="3"/>
      <c r="P388" s="3"/>
      <c r="Q388" s="15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2">
      <c r="A389" s="3"/>
      <c r="B389" s="1">
        <v>1870</v>
      </c>
      <c r="C389" s="1" t="s">
        <v>1227</v>
      </c>
      <c r="D389" s="1" t="s">
        <v>1210</v>
      </c>
      <c r="E389" s="15">
        <v>0.58631590662538913</v>
      </c>
      <c r="F389" s="26" t="s">
        <v>1386</v>
      </c>
      <c r="G389" s="19"/>
      <c r="H389" s="3"/>
      <c r="I389" s="3"/>
      <c r="J389" s="1"/>
      <c r="K389" s="1"/>
      <c r="L389" s="15"/>
      <c r="M389" s="26"/>
      <c r="N389" s="4"/>
      <c r="O389" s="3"/>
      <c r="P389" s="3"/>
      <c r="Q389" s="15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2">
      <c r="A390" s="3"/>
      <c r="B390" s="1">
        <v>1870</v>
      </c>
      <c r="C390" s="1" t="s">
        <v>1228</v>
      </c>
      <c r="D390" s="1" t="s">
        <v>1210</v>
      </c>
      <c r="E390" s="15">
        <v>0.57875527195526477</v>
      </c>
      <c r="F390" s="26" t="s">
        <v>1386</v>
      </c>
      <c r="G390" s="19"/>
      <c r="H390" s="3"/>
      <c r="I390" s="3"/>
      <c r="J390" s="1"/>
      <c r="K390" s="1"/>
      <c r="L390" s="15"/>
      <c r="M390" s="26"/>
      <c r="N390" s="4"/>
      <c r="O390" s="3"/>
      <c r="P390" s="3"/>
      <c r="Q390" s="15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2">
      <c r="A391" s="3"/>
      <c r="B391" s="1">
        <v>1870</v>
      </c>
      <c r="C391" s="1" t="s">
        <v>1229</v>
      </c>
      <c r="D391" s="1" t="s">
        <v>1210</v>
      </c>
      <c r="E391" s="15">
        <v>0.62492245696619142</v>
      </c>
      <c r="F391" s="26" t="s">
        <v>1386</v>
      </c>
      <c r="G391" s="19"/>
      <c r="H391" s="3"/>
      <c r="I391" s="3"/>
      <c r="J391" s="1"/>
      <c r="K391" s="1"/>
      <c r="L391" s="15"/>
      <c r="M391" s="26"/>
      <c r="N391" s="4"/>
      <c r="O391" s="3"/>
      <c r="P391" s="3"/>
      <c r="Q391" s="15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2">
      <c r="A392" s="3"/>
      <c r="B392" s="1">
        <v>1870</v>
      </c>
      <c r="C392" s="1" t="s">
        <v>1230</v>
      </c>
      <c r="D392" s="1" t="s">
        <v>1210</v>
      </c>
      <c r="E392" s="15">
        <v>0.58536857314087398</v>
      </c>
      <c r="F392" s="26" t="s">
        <v>1386</v>
      </c>
      <c r="G392" s="19"/>
      <c r="H392" s="3"/>
      <c r="I392" s="3"/>
      <c r="J392" s="1"/>
      <c r="K392" s="1"/>
      <c r="L392" s="15"/>
      <c r="M392" s="26"/>
      <c r="N392" s="4"/>
      <c r="O392" s="3"/>
      <c r="P392" s="3"/>
      <c r="Q392" s="15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2">
      <c r="A393" s="3"/>
      <c r="B393" s="1">
        <v>1870</v>
      </c>
      <c r="C393" s="1" t="s">
        <v>1231</v>
      </c>
      <c r="D393" s="1" t="s">
        <v>1210</v>
      </c>
      <c r="E393" s="15">
        <v>0.61940408656762014</v>
      </c>
      <c r="F393" s="26" t="s">
        <v>1386</v>
      </c>
      <c r="G393" s="19"/>
      <c r="H393" s="3"/>
      <c r="I393" s="3"/>
      <c r="J393" s="1"/>
      <c r="K393" s="1"/>
      <c r="L393" s="15"/>
      <c r="M393" s="26"/>
      <c r="N393" s="4"/>
      <c r="O393" s="3"/>
      <c r="P393" s="3"/>
      <c r="Q393" s="15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2">
      <c r="A394" s="3"/>
      <c r="B394" s="1">
        <v>1870</v>
      </c>
      <c r="C394" s="1" t="s">
        <v>1232</v>
      </c>
      <c r="D394" s="1" t="s">
        <v>1210</v>
      </c>
      <c r="E394" s="15">
        <v>0.5763638706778752</v>
      </c>
      <c r="F394" s="26" t="s">
        <v>1386</v>
      </c>
      <c r="G394" s="19"/>
      <c r="H394" s="3"/>
      <c r="I394" s="3"/>
      <c r="J394" s="1"/>
      <c r="K394" s="1"/>
      <c r="L394" s="15"/>
      <c r="M394" s="26"/>
      <c r="N394" s="4"/>
      <c r="O394" s="3"/>
      <c r="P394" s="3"/>
      <c r="Q394" s="15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2">
      <c r="A395" s="3"/>
      <c r="B395" s="1">
        <v>1870</v>
      </c>
      <c r="C395" s="1" t="s">
        <v>1233</v>
      </c>
      <c r="D395" s="1" t="s">
        <v>1210</v>
      </c>
      <c r="E395" s="15">
        <v>0.62678476601070421</v>
      </c>
      <c r="F395" s="26" t="s">
        <v>1386</v>
      </c>
      <c r="G395" s="19"/>
      <c r="H395" s="3"/>
      <c r="I395" s="3"/>
      <c r="J395" s="1"/>
      <c r="K395" s="1"/>
      <c r="L395" s="15"/>
      <c r="M395" s="26"/>
      <c r="N395" s="4"/>
      <c r="O395" s="3"/>
      <c r="P395" s="3"/>
      <c r="Q395" s="15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2">
      <c r="A396" s="3"/>
      <c r="B396" s="1">
        <v>1870</v>
      </c>
      <c r="C396" s="1" t="s">
        <v>1234</v>
      </c>
      <c r="D396" s="1" t="s">
        <v>1210</v>
      </c>
      <c r="E396" s="15">
        <v>0.6191522969690284</v>
      </c>
      <c r="F396" s="26" t="s">
        <v>1386</v>
      </c>
      <c r="G396" s="19"/>
      <c r="H396" s="3"/>
      <c r="I396" s="3"/>
      <c r="J396" s="1"/>
      <c r="K396" s="1"/>
      <c r="L396" s="15"/>
      <c r="M396" s="26"/>
      <c r="N396" s="4"/>
      <c r="O396" s="3"/>
      <c r="P396" s="3"/>
      <c r="Q396" s="15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2">
      <c r="A397" s="3"/>
      <c r="B397" s="1">
        <v>1870</v>
      </c>
      <c r="C397" s="1" t="s">
        <v>1235</v>
      </c>
      <c r="D397" s="1" t="s">
        <v>1210</v>
      </c>
      <c r="E397" s="15">
        <v>0.58332181092719149</v>
      </c>
      <c r="F397" s="26" t="s">
        <v>1386</v>
      </c>
      <c r="G397" s="19"/>
      <c r="H397" s="3"/>
      <c r="I397" s="3"/>
      <c r="J397" s="1"/>
      <c r="K397" s="1"/>
      <c r="L397" s="15"/>
      <c r="M397" s="26"/>
      <c r="N397" s="4"/>
      <c r="O397" s="3"/>
      <c r="P397" s="3"/>
      <c r="Q397" s="15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2">
      <c r="A398" s="3"/>
      <c r="B398" s="1">
        <v>1870</v>
      </c>
      <c r="C398" s="1" t="s">
        <v>1236</v>
      </c>
      <c r="D398" s="1" t="s">
        <v>1210</v>
      </c>
      <c r="E398" s="15">
        <v>0.62053017760671225</v>
      </c>
      <c r="F398" s="26" t="s">
        <v>1386</v>
      </c>
      <c r="G398" s="19"/>
      <c r="H398" s="3"/>
      <c r="I398" s="3"/>
      <c r="J398" s="1"/>
      <c r="K398" s="1"/>
      <c r="L398" s="15"/>
      <c r="M398" s="26"/>
      <c r="N398" s="4"/>
      <c r="O398" s="3"/>
      <c r="P398" s="3"/>
      <c r="Q398" s="15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2">
      <c r="A399" s="3"/>
      <c r="B399" s="1">
        <v>1870</v>
      </c>
      <c r="C399" s="1" t="s">
        <v>1237</v>
      </c>
      <c r="D399" s="1" t="s">
        <v>1210</v>
      </c>
      <c r="E399" s="15">
        <v>0.59312337676891524</v>
      </c>
      <c r="F399" s="26" t="s">
        <v>1386</v>
      </c>
      <c r="G399" s="19"/>
      <c r="H399" s="3"/>
      <c r="I399" s="3"/>
      <c r="J399" s="1"/>
      <c r="K399" s="1"/>
      <c r="L399" s="15"/>
      <c r="M399" s="26"/>
      <c r="N399" s="4"/>
      <c r="O399" s="3"/>
      <c r="P399" s="3"/>
      <c r="Q399" s="15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2">
      <c r="A400" s="3"/>
      <c r="B400" s="1">
        <v>1870</v>
      </c>
      <c r="C400" s="1" t="s">
        <v>1238</v>
      </c>
      <c r="D400" s="1" t="s">
        <v>1210</v>
      </c>
      <c r="E400" s="15">
        <v>0.69839369450264388</v>
      </c>
      <c r="F400" s="26" t="s">
        <v>1386</v>
      </c>
      <c r="G400" s="19"/>
      <c r="H400" s="3"/>
      <c r="I400" s="3"/>
      <c r="J400" s="1"/>
      <c r="K400" s="1"/>
      <c r="L400" s="15"/>
      <c r="M400" s="26"/>
      <c r="N400" s="4"/>
      <c r="O400" s="3"/>
      <c r="P400" s="3"/>
      <c r="Q400" s="15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2">
      <c r="A401" s="3"/>
      <c r="B401" s="1">
        <v>1870</v>
      </c>
      <c r="C401" s="1" t="s">
        <v>1239</v>
      </c>
      <c r="D401" s="1" t="s">
        <v>1210</v>
      </c>
      <c r="E401" s="15">
        <v>0.49267013316350344</v>
      </c>
      <c r="F401" s="26" t="s">
        <v>1386</v>
      </c>
      <c r="G401" s="19"/>
      <c r="H401" s="3"/>
      <c r="I401" s="3"/>
      <c r="J401" s="1"/>
      <c r="K401" s="1"/>
      <c r="L401" s="15"/>
      <c r="M401" s="26"/>
      <c r="N401" s="4"/>
      <c r="O401" s="3"/>
      <c r="P401" s="3"/>
      <c r="Q401" s="15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2">
      <c r="A402" s="3"/>
      <c r="B402" s="1">
        <v>1870</v>
      </c>
      <c r="C402" s="1" t="s">
        <v>1240</v>
      </c>
      <c r="D402" s="1" t="s">
        <v>1210</v>
      </c>
      <c r="E402" s="15">
        <v>0.62998908018927668</v>
      </c>
      <c r="F402" s="26" t="s">
        <v>1386</v>
      </c>
      <c r="G402" s="19"/>
      <c r="H402" s="3"/>
      <c r="I402" s="3"/>
      <c r="J402" s="1"/>
      <c r="K402" s="1"/>
      <c r="L402" s="15"/>
      <c r="M402" s="26"/>
      <c r="N402" s="4"/>
      <c r="O402" s="3"/>
      <c r="P402" s="3"/>
      <c r="Q402" s="15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2">
      <c r="A403" s="3"/>
      <c r="B403" s="1">
        <v>1870</v>
      </c>
      <c r="C403" s="1" t="s">
        <v>1242</v>
      </c>
      <c r="D403" s="1" t="s">
        <v>1210</v>
      </c>
      <c r="E403" s="15">
        <v>0.68121163805318286</v>
      </c>
      <c r="F403" s="26" t="s">
        <v>1386</v>
      </c>
      <c r="G403" s="19"/>
      <c r="H403" s="3"/>
      <c r="I403" s="3"/>
      <c r="J403" s="1"/>
      <c r="K403" s="1"/>
      <c r="L403" s="15"/>
      <c r="M403" s="26"/>
      <c r="N403" s="4"/>
      <c r="O403" s="3"/>
      <c r="P403" s="3"/>
      <c r="Q403" s="15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2">
      <c r="A404" s="3"/>
      <c r="B404" s="1">
        <v>1870</v>
      </c>
      <c r="C404" s="1" t="s">
        <v>1244</v>
      </c>
      <c r="D404" s="1" t="s">
        <v>1210</v>
      </c>
      <c r="E404" s="15">
        <v>0.65806395328723633</v>
      </c>
      <c r="F404" s="26" t="s">
        <v>1386</v>
      </c>
      <c r="G404" s="19"/>
      <c r="H404" s="3"/>
      <c r="I404" s="3"/>
      <c r="J404" s="1"/>
      <c r="K404" s="1"/>
      <c r="L404" s="15"/>
      <c r="M404" s="26"/>
      <c r="N404" s="4"/>
      <c r="O404" s="3"/>
      <c r="P404" s="3"/>
      <c r="Q404" s="15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2">
      <c r="A405" s="3"/>
      <c r="B405" s="1">
        <v>1870</v>
      </c>
      <c r="C405" s="1" t="s">
        <v>1246</v>
      </c>
      <c r="D405" s="1" t="s">
        <v>1210</v>
      </c>
      <c r="E405" s="15">
        <v>0.78529528349159716</v>
      </c>
      <c r="F405" s="26" t="s">
        <v>1386</v>
      </c>
      <c r="G405" s="19"/>
      <c r="H405" s="3"/>
      <c r="I405" s="3"/>
      <c r="J405" s="1"/>
      <c r="K405" s="1"/>
      <c r="L405" s="15"/>
      <c r="M405" s="26"/>
      <c r="N405" s="4"/>
      <c r="O405" s="3"/>
      <c r="P405" s="3"/>
      <c r="Q405" s="15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2">
      <c r="A406" s="3"/>
      <c r="B406" s="1">
        <v>1870</v>
      </c>
      <c r="C406" s="1" t="s">
        <v>1248</v>
      </c>
      <c r="D406" s="1" t="s">
        <v>1210</v>
      </c>
      <c r="E406" s="15">
        <v>0.68910652416951956</v>
      </c>
      <c r="F406" s="26" t="s">
        <v>1386</v>
      </c>
      <c r="G406" s="19"/>
      <c r="H406" s="3"/>
      <c r="I406" s="3"/>
      <c r="J406" s="1"/>
      <c r="K406" s="1"/>
      <c r="L406" s="15"/>
      <c r="M406" s="26"/>
      <c r="N406" s="4"/>
      <c r="O406" s="3"/>
      <c r="P406" s="3"/>
      <c r="Q406" s="15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2">
      <c r="A407" s="3"/>
      <c r="B407" s="1">
        <v>1870</v>
      </c>
      <c r="C407" s="1" t="s">
        <v>1250</v>
      </c>
      <c r="D407" s="1" t="s">
        <v>1210</v>
      </c>
      <c r="E407" s="15">
        <v>0.61831447474185364</v>
      </c>
      <c r="F407" s="26" t="s">
        <v>1386</v>
      </c>
      <c r="G407" s="19"/>
      <c r="H407" s="3"/>
      <c r="I407" s="3"/>
      <c r="J407" s="1"/>
      <c r="K407" s="1"/>
      <c r="L407" s="15"/>
      <c r="M407" s="26"/>
      <c r="N407" s="4"/>
      <c r="O407" s="3"/>
      <c r="P407" s="3"/>
      <c r="Q407" s="15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2">
      <c r="A408" s="3"/>
      <c r="B408" s="1">
        <v>1870</v>
      </c>
      <c r="C408" s="1" t="s">
        <v>1252</v>
      </c>
      <c r="D408" s="1" t="s">
        <v>1210</v>
      </c>
      <c r="E408" s="15">
        <v>0.57760986139563741</v>
      </c>
      <c r="F408" s="26" t="s">
        <v>1386</v>
      </c>
      <c r="G408" s="19"/>
      <c r="H408" s="3"/>
      <c r="I408" s="3"/>
      <c r="J408" s="1"/>
      <c r="K408" s="1"/>
      <c r="L408" s="15"/>
      <c r="M408" s="26"/>
      <c r="N408" s="4"/>
      <c r="O408" s="3"/>
      <c r="P408" s="3"/>
      <c r="Q408" s="15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2">
      <c r="A409" s="3"/>
      <c r="B409" s="1">
        <v>1870</v>
      </c>
      <c r="C409" s="1" t="s">
        <v>1254</v>
      </c>
      <c r="D409" s="1" t="s">
        <v>1210</v>
      </c>
      <c r="E409" s="15">
        <v>0.73634087673653714</v>
      </c>
      <c r="F409" s="26" t="s">
        <v>1386</v>
      </c>
      <c r="G409" s="19"/>
      <c r="H409" s="3"/>
      <c r="I409" s="3"/>
      <c r="J409" s="1"/>
      <c r="K409" s="1"/>
      <c r="L409" s="15"/>
      <c r="M409" s="26"/>
      <c r="N409" s="4"/>
      <c r="O409" s="3"/>
      <c r="P409" s="3"/>
      <c r="Q409" s="15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2">
      <c r="A410" s="3"/>
      <c r="B410" s="1">
        <v>1870</v>
      </c>
      <c r="C410" s="1" t="s">
        <v>1256</v>
      </c>
      <c r="D410" s="1" t="s">
        <v>1210</v>
      </c>
      <c r="E410" s="15">
        <v>0.6868972710085427</v>
      </c>
      <c r="F410" s="26" t="s">
        <v>1386</v>
      </c>
      <c r="G410" s="19"/>
      <c r="H410" s="3"/>
      <c r="I410" s="3"/>
      <c r="J410" s="1"/>
      <c r="K410" s="1"/>
      <c r="L410" s="15"/>
      <c r="M410" s="26"/>
      <c r="N410" s="4"/>
      <c r="O410" s="3"/>
      <c r="P410" s="3"/>
      <c r="Q410" s="15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2">
      <c r="A411" s="3"/>
      <c r="B411" s="1">
        <v>1870</v>
      </c>
      <c r="C411" s="1" t="s">
        <v>1258</v>
      </c>
      <c r="D411" s="1" t="s">
        <v>1210</v>
      </c>
      <c r="E411" s="15">
        <v>0.80816344033527232</v>
      </c>
      <c r="F411" s="26" t="s">
        <v>1386</v>
      </c>
      <c r="G411" s="19"/>
      <c r="H411" s="3"/>
      <c r="I411" s="3"/>
      <c r="J411" s="1"/>
      <c r="K411" s="1"/>
      <c r="L411" s="15"/>
      <c r="M411" s="26"/>
      <c r="N411" s="4"/>
      <c r="O411" s="3"/>
      <c r="P411" s="3"/>
      <c r="Q411" s="15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2">
      <c r="A412" s="3"/>
      <c r="B412" s="1">
        <v>1870</v>
      </c>
      <c r="C412" s="1" t="s">
        <v>1260</v>
      </c>
      <c r="D412" s="1" t="s">
        <v>1210</v>
      </c>
      <c r="E412" s="15">
        <v>0.72044159639184546</v>
      </c>
      <c r="F412" s="26" t="s">
        <v>1386</v>
      </c>
      <c r="G412" s="19"/>
      <c r="H412" s="3"/>
      <c r="I412" s="3"/>
      <c r="J412" s="1"/>
      <c r="K412" s="1"/>
      <c r="L412" s="15"/>
      <c r="M412" s="26"/>
      <c r="N412" s="4"/>
      <c r="O412" s="3"/>
      <c r="P412" s="3"/>
      <c r="Q412" s="15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2">
      <c r="A413" s="3"/>
      <c r="B413" s="1">
        <v>1870</v>
      </c>
      <c r="C413" s="1" t="s">
        <v>1262</v>
      </c>
      <c r="D413" s="1" t="s">
        <v>1210</v>
      </c>
      <c r="E413" s="15">
        <v>0.71319166856285099</v>
      </c>
      <c r="F413" s="26" t="s">
        <v>1386</v>
      </c>
      <c r="G413" s="19"/>
      <c r="H413" s="3"/>
      <c r="I413" s="3"/>
      <c r="J413" s="1"/>
      <c r="K413" s="1"/>
      <c r="L413" s="15"/>
      <c r="M413" s="26"/>
      <c r="N413" s="4"/>
      <c r="O413" s="3"/>
      <c r="P413" s="3"/>
      <c r="Q413" s="15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2">
      <c r="A414" s="3"/>
      <c r="B414" s="1">
        <v>1870</v>
      </c>
      <c r="C414" s="1" t="s">
        <v>1264</v>
      </c>
      <c r="D414" s="1" t="s">
        <v>1210</v>
      </c>
      <c r="E414" s="15">
        <v>0.65446272592382249</v>
      </c>
      <c r="F414" s="26" t="s">
        <v>1386</v>
      </c>
      <c r="G414" s="19"/>
      <c r="H414" s="3"/>
      <c r="I414" s="3"/>
      <c r="J414" s="1"/>
      <c r="K414" s="1"/>
      <c r="L414" s="15"/>
      <c r="M414" s="26"/>
      <c r="N414" s="4"/>
      <c r="O414" s="3"/>
      <c r="P414" s="3"/>
      <c r="Q414" s="15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2">
      <c r="A415" s="3"/>
      <c r="B415" s="1">
        <v>1870</v>
      </c>
      <c r="C415" s="1" t="s">
        <v>1266</v>
      </c>
      <c r="D415" s="1" t="s">
        <v>1210</v>
      </c>
      <c r="E415" s="15">
        <v>0.55351546814958708</v>
      </c>
      <c r="F415" s="26" t="s">
        <v>1386</v>
      </c>
      <c r="G415" s="19"/>
      <c r="H415" s="3"/>
      <c r="I415" s="3"/>
      <c r="J415" s="1"/>
      <c r="K415" s="1"/>
      <c r="L415" s="15"/>
      <c r="M415" s="26"/>
      <c r="N415" s="4"/>
      <c r="O415" s="3"/>
      <c r="P415" s="3"/>
      <c r="Q415" s="15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2">
      <c r="A416" s="3"/>
      <c r="B416" s="1">
        <v>1870</v>
      </c>
      <c r="C416" s="1" t="s">
        <v>1268</v>
      </c>
      <c r="D416" s="1" t="s">
        <v>1210</v>
      </c>
      <c r="E416" s="15">
        <v>0.5749777880604493</v>
      </c>
      <c r="F416" s="26" t="s">
        <v>1386</v>
      </c>
      <c r="G416" s="19"/>
      <c r="H416" s="3"/>
      <c r="I416" s="3"/>
      <c r="J416" s="1"/>
      <c r="K416" s="1"/>
      <c r="L416" s="15"/>
      <c r="M416" s="26"/>
      <c r="N416" s="4"/>
      <c r="O416" s="3"/>
      <c r="P416" s="3"/>
      <c r="Q416" s="15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2">
      <c r="A417" s="3"/>
      <c r="B417" s="1">
        <v>1870</v>
      </c>
      <c r="C417" s="1" t="s">
        <v>1270</v>
      </c>
      <c r="D417" s="1" t="s">
        <v>1210</v>
      </c>
      <c r="E417" s="15">
        <v>0.58491345984175891</v>
      </c>
      <c r="F417" s="26" t="s">
        <v>1386</v>
      </c>
      <c r="G417" s="19"/>
      <c r="H417" s="3"/>
      <c r="I417" s="3"/>
      <c r="J417" s="1"/>
      <c r="K417" s="1"/>
      <c r="L417" s="15"/>
      <c r="M417" s="26"/>
      <c r="N417" s="4"/>
      <c r="O417" s="3"/>
      <c r="P417" s="3"/>
      <c r="Q417" s="15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2">
      <c r="A418" s="3"/>
      <c r="B418" s="1">
        <v>1870</v>
      </c>
      <c r="C418" s="1" t="s">
        <v>1272</v>
      </c>
      <c r="D418" s="1" t="s">
        <v>1210</v>
      </c>
      <c r="E418" s="15">
        <v>0.51673355495461348</v>
      </c>
      <c r="F418" s="26" t="s">
        <v>1386</v>
      </c>
      <c r="G418" s="19"/>
      <c r="H418" s="3"/>
      <c r="I418" s="3"/>
      <c r="J418" s="1"/>
      <c r="K418" s="1"/>
      <c r="L418" s="15"/>
      <c r="M418" s="26"/>
      <c r="N418" s="4"/>
      <c r="O418" s="3"/>
      <c r="P418" s="3"/>
      <c r="Q418" s="15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2">
      <c r="A419" s="3"/>
      <c r="B419" s="1">
        <v>1870</v>
      </c>
      <c r="C419" s="1" t="s">
        <v>1274</v>
      </c>
      <c r="D419" s="1" t="s">
        <v>1210</v>
      </c>
      <c r="E419" s="15">
        <v>0.54860897581757762</v>
      </c>
      <c r="F419" s="26" t="s">
        <v>1386</v>
      </c>
      <c r="G419" s="19"/>
      <c r="H419" s="3"/>
      <c r="I419" s="3"/>
      <c r="J419" s="1"/>
      <c r="K419" s="1"/>
      <c r="L419" s="15"/>
      <c r="M419" s="26"/>
      <c r="N419" s="4"/>
      <c r="O419" s="3"/>
      <c r="P419" s="3"/>
      <c r="Q419" s="15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2">
      <c r="A420" s="3"/>
      <c r="B420" s="1">
        <v>1870</v>
      </c>
      <c r="C420" s="1" t="s">
        <v>1276</v>
      </c>
      <c r="D420" s="1" t="s">
        <v>1210</v>
      </c>
      <c r="E420" s="15">
        <v>0.52984690704391102</v>
      </c>
      <c r="F420" s="26" t="s">
        <v>1386</v>
      </c>
      <c r="G420" s="19"/>
      <c r="H420" s="3"/>
      <c r="I420" s="3"/>
      <c r="J420" s="1"/>
      <c r="K420" s="1"/>
      <c r="L420" s="15"/>
      <c r="M420" s="26"/>
      <c r="N420" s="4"/>
      <c r="O420" s="3"/>
      <c r="P420" s="3"/>
      <c r="Q420" s="15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2">
      <c r="A421" s="3"/>
      <c r="B421" s="1">
        <v>1870</v>
      </c>
      <c r="C421" s="1" t="s">
        <v>1278</v>
      </c>
      <c r="D421" s="1" t="s">
        <v>1279</v>
      </c>
      <c r="E421" s="15">
        <v>0.52275026061340857</v>
      </c>
      <c r="F421" s="26" t="s">
        <v>1386</v>
      </c>
      <c r="G421" s="19"/>
      <c r="H421" s="3"/>
      <c r="I421" s="3"/>
      <c r="J421" s="1"/>
      <c r="K421" s="1"/>
      <c r="L421" s="15"/>
      <c r="M421" s="26"/>
      <c r="N421" s="4"/>
      <c r="O421" s="3"/>
      <c r="P421" s="3"/>
      <c r="Q421" s="15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2">
      <c r="A422" s="3"/>
      <c r="B422" s="1">
        <v>1870</v>
      </c>
      <c r="C422" s="1" t="s">
        <v>1281</v>
      </c>
      <c r="D422" s="1" t="s">
        <v>1279</v>
      </c>
      <c r="E422" s="15">
        <v>0.56862286731021994</v>
      </c>
      <c r="F422" s="26" t="s">
        <v>1386</v>
      </c>
      <c r="G422" s="19"/>
      <c r="H422" s="3"/>
      <c r="I422" s="3"/>
      <c r="J422" s="1"/>
      <c r="K422" s="1"/>
      <c r="L422" s="15"/>
      <c r="M422" s="26"/>
      <c r="N422" s="4"/>
      <c r="O422" s="3"/>
      <c r="P422" s="3"/>
      <c r="Q422" s="15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2">
      <c r="A423" s="3"/>
      <c r="B423" s="1">
        <v>1870</v>
      </c>
      <c r="C423" s="1" t="s">
        <v>1283</v>
      </c>
      <c r="D423" s="1" t="s">
        <v>1279</v>
      </c>
      <c r="E423" s="15">
        <v>0.61854274675956233</v>
      </c>
      <c r="F423" s="26" t="s">
        <v>1386</v>
      </c>
      <c r="G423" s="19"/>
      <c r="H423" s="3"/>
      <c r="I423" s="3"/>
      <c r="J423" s="1"/>
      <c r="K423" s="1"/>
      <c r="L423" s="15"/>
      <c r="M423" s="26"/>
      <c r="N423" s="4"/>
      <c r="O423" s="3"/>
      <c r="P423" s="3"/>
      <c r="Q423" s="15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2">
      <c r="A424" s="3"/>
      <c r="B424" s="1">
        <v>1870</v>
      </c>
      <c r="C424" s="1" t="s">
        <v>1284</v>
      </c>
      <c r="D424" s="1" t="s">
        <v>1279</v>
      </c>
      <c r="E424" s="15">
        <v>0.56202704420610339</v>
      </c>
      <c r="F424" s="26" t="s">
        <v>1386</v>
      </c>
      <c r="G424" s="19"/>
      <c r="H424" s="3"/>
      <c r="I424" s="3"/>
      <c r="J424" s="1"/>
      <c r="K424" s="1"/>
      <c r="L424" s="15"/>
      <c r="M424" s="26"/>
      <c r="N424" s="4"/>
      <c r="O424" s="3"/>
      <c r="P424" s="3"/>
      <c r="Q424" s="15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2">
      <c r="A425" s="3" t="s">
        <v>1617</v>
      </c>
      <c r="B425" s="1">
        <v>1800</v>
      </c>
      <c r="C425" s="1" t="s">
        <v>1624</v>
      </c>
      <c r="D425" s="1" t="s">
        <v>889</v>
      </c>
      <c r="E425" s="15">
        <v>8.0379365778872955</v>
      </c>
      <c r="F425" s="26">
        <v>9262.6216216216217</v>
      </c>
      <c r="G425" s="19" t="s">
        <v>1619</v>
      </c>
      <c r="H425" s="3"/>
      <c r="I425" s="3"/>
      <c r="J425" s="1"/>
      <c r="K425" s="1"/>
      <c r="L425" s="15"/>
      <c r="M425" s="26"/>
      <c r="N425" s="4"/>
      <c r="O425" s="3"/>
      <c r="P425" s="3"/>
      <c r="Q425" s="15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2">
      <c r="A426" s="3"/>
      <c r="B426" s="1">
        <v>1800</v>
      </c>
      <c r="C426" s="1" t="s">
        <v>1625</v>
      </c>
      <c r="D426" s="1" t="s">
        <v>889</v>
      </c>
      <c r="E426" s="15">
        <v>2.3084435496590872</v>
      </c>
      <c r="F426" s="26">
        <v>4695.3708229472941</v>
      </c>
      <c r="G426" s="19"/>
      <c r="H426" s="3"/>
      <c r="I426" s="3"/>
      <c r="J426" s="1"/>
      <c r="K426" s="1"/>
      <c r="L426" s="15"/>
      <c r="M426" s="26"/>
      <c r="N426" s="4"/>
      <c r="O426" s="3"/>
      <c r="P426" s="3"/>
      <c r="Q426" s="15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2">
      <c r="A427" s="3"/>
      <c r="B427" s="1">
        <v>1800</v>
      </c>
      <c r="C427" s="1" t="s">
        <v>1626</v>
      </c>
      <c r="D427" s="1" t="s">
        <v>889</v>
      </c>
      <c r="E427" s="15">
        <v>5.3963632711763623</v>
      </c>
      <c r="F427" s="26">
        <v>5532.3054333344053</v>
      </c>
      <c r="G427" s="19"/>
      <c r="H427" s="33"/>
      <c r="I427" s="33"/>
      <c r="J427" s="1"/>
      <c r="K427" s="1"/>
      <c r="L427" s="15"/>
      <c r="M427" s="26"/>
      <c r="N427" s="4"/>
      <c r="O427" s="3"/>
      <c r="P427" s="3"/>
      <c r="Q427" s="15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2">
      <c r="A428" s="3"/>
      <c r="B428" s="1">
        <v>1800</v>
      </c>
      <c r="C428" s="1" t="s">
        <v>1627</v>
      </c>
      <c r="D428" s="1" t="s">
        <v>889</v>
      </c>
      <c r="E428" s="15">
        <v>2.4961708399699782</v>
      </c>
      <c r="F428" s="26">
        <v>4586.6071428571422</v>
      </c>
      <c r="G428" s="19"/>
      <c r="H428" s="3"/>
      <c r="I428" s="3"/>
      <c r="J428" s="1"/>
      <c r="K428" s="1"/>
      <c r="L428" s="15"/>
      <c r="M428" s="26"/>
      <c r="N428" s="4"/>
      <c r="O428" s="3"/>
      <c r="P428" s="3"/>
      <c r="Q428" s="15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2">
      <c r="A429" s="3"/>
      <c r="B429" s="1">
        <v>1800</v>
      </c>
      <c r="C429" s="1" t="s">
        <v>1628</v>
      </c>
      <c r="D429" s="1" t="s">
        <v>889</v>
      </c>
      <c r="E429" s="15">
        <v>23.222712491651428</v>
      </c>
      <c r="F429" s="26">
        <v>9692.1386138613852</v>
      </c>
      <c r="G429" s="19"/>
      <c r="H429" s="3"/>
      <c r="I429" s="3"/>
      <c r="J429" s="1"/>
      <c r="K429" s="1"/>
      <c r="L429" s="15"/>
      <c r="M429" s="26"/>
      <c r="N429" s="4"/>
      <c r="O429" s="3"/>
      <c r="P429" s="3"/>
      <c r="Q429" s="15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2">
      <c r="A430" s="3"/>
      <c r="B430" s="1">
        <v>1800</v>
      </c>
      <c r="C430" s="1" t="s">
        <v>1629</v>
      </c>
      <c r="D430" s="1" t="s">
        <v>889</v>
      </c>
      <c r="E430" s="15">
        <v>1.1686998333608944</v>
      </c>
      <c r="F430" s="26">
        <v>2174.2857142857138</v>
      </c>
      <c r="G430" s="19"/>
      <c r="H430" s="3"/>
      <c r="I430" s="3"/>
      <c r="J430" s="1"/>
      <c r="K430" s="1"/>
      <c r="L430" s="15"/>
      <c r="M430" s="26"/>
      <c r="N430" s="4"/>
      <c r="O430" s="3"/>
      <c r="P430" s="3"/>
      <c r="Q430" s="15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2">
      <c r="A431" s="3"/>
      <c r="B431" s="1">
        <v>1800</v>
      </c>
      <c r="C431" s="1" t="s">
        <v>1630</v>
      </c>
      <c r="D431" s="1" t="s">
        <v>889</v>
      </c>
      <c r="E431" s="15">
        <v>0.73172402428776906</v>
      </c>
      <c r="F431" s="26">
        <v>582.32677376848039</v>
      </c>
      <c r="G431" s="19"/>
      <c r="H431" s="3"/>
      <c r="I431" s="3"/>
      <c r="J431" s="1"/>
      <c r="K431" s="1"/>
      <c r="L431" s="15"/>
      <c r="M431" s="26"/>
      <c r="N431" s="4"/>
      <c r="O431" s="3"/>
      <c r="P431" s="3"/>
      <c r="Q431" s="15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2">
      <c r="A432" s="3"/>
      <c r="B432" s="1">
        <v>1800</v>
      </c>
      <c r="C432" s="1" t="s">
        <v>1631</v>
      </c>
      <c r="D432" s="1" t="s">
        <v>889</v>
      </c>
      <c r="E432" s="15">
        <v>0.76758126614357414</v>
      </c>
      <c r="F432" s="26">
        <v>321.5555555555556</v>
      </c>
      <c r="G432" s="19"/>
      <c r="H432" s="3"/>
      <c r="I432" s="3"/>
      <c r="J432" s="1"/>
      <c r="K432" s="1"/>
      <c r="L432" s="15"/>
      <c r="M432" s="26"/>
      <c r="N432" s="4"/>
      <c r="O432" s="3"/>
      <c r="P432" s="3"/>
      <c r="Q432" s="15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2">
      <c r="A433" s="3"/>
      <c r="B433" s="1">
        <v>1800</v>
      </c>
      <c r="C433" s="1" t="s">
        <v>1632</v>
      </c>
      <c r="D433" s="1" t="s">
        <v>889</v>
      </c>
      <c r="E433" s="15">
        <v>0.85583000227542105</v>
      </c>
      <c r="F433" s="26">
        <v>91</v>
      </c>
      <c r="G433" s="19"/>
      <c r="H433" s="3"/>
      <c r="I433" s="3"/>
      <c r="J433" s="1"/>
      <c r="K433" s="1"/>
      <c r="L433" s="15"/>
      <c r="M433" s="26"/>
      <c r="N433" s="4"/>
      <c r="O433" s="3"/>
      <c r="P433" s="3"/>
      <c r="Q433" s="15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2">
      <c r="A434" s="3"/>
      <c r="B434" s="1">
        <v>1800</v>
      </c>
      <c r="C434" s="1" t="s">
        <v>1633</v>
      </c>
      <c r="D434" s="1" t="s">
        <v>889</v>
      </c>
      <c r="E434" s="15">
        <v>0.88799994925714576</v>
      </c>
      <c r="F434" s="26">
        <v>132.75</v>
      </c>
      <c r="G434" s="19"/>
      <c r="H434" s="3"/>
      <c r="I434" s="3"/>
      <c r="J434" s="1"/>
      <c r="K434" s="1"/>
      <c r="L434" s="15"/>
      <c r="M434" s="26"/>
      <c r="N434" s="4"/>
      <c r="O434" s="3"/>
      <c r="P434" s="3"/>
      <c r="Q434" s="15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2">
      <c r="A435" s="3"/>
      <c r="B435" s="1">
        <v>1800</v>
      </c>
      <c r="C435" s="1" t="s">
        <v>1634</v>
      </c>
      <c r="D435" s="1" t="s">
        <v>889</v>
      </c>
      <c r="E435" s="15">
        <v>0.91214244016345591</v>
      </c>
      <c r="F435" s="26">
        <v>107.3</v>
      </c>
      <c r="G435" s="19"/>
      <c r="H435" s="3"/>
      <c r="I435" s="3"/>
      <c r="J435" s="1"/>
      <c r="K435" s="1"/>
      <c r="L435" s="15"/>
      <c r="M435" s="26"/>
      <c r="N435" s="4"/>
      <c r="O435" s="3"/>
      <c r="P435" s="3"/>
      <c r="Q435" s="15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2">
      <c r="A436" s="3"/>
      <c r="B436" s="1">
        <v>1800</v>
      </c>
      <c r="C436" s="1" t="s">
        <v>1635</v>
      </c>
      <c r="D436" s="1" t="s">
        <v>889</v>
      </c>
      <c r="E436" s="15">
        <v>0.65213046222781312</v>
      </c>
      <c r="F436" s="26">
        <v>305.27272727272725</v>
      </c>
      <c r="G436" s="19"/>
      <c r="H436" s="3"/>
      <c r="I436" s="3"/>
      <c r="J436" s="1"/>
      <c r="K436" s="1"/>
      <c r="L436" s="15"/>
      <c r="M436" s="26"/>
      <c r="N436" s="4"/>
      <c r="O436" s="3"/>
      <c r="P436" s="3"/>
      <c r="Q436" s="15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2">
      <c r="A437" s="3"/>
      <c r="B437" s="1">
        <v>1800</v>
      </c>
      <c r="C437" s="1" t="s">
        <v>1636</v>
      </c>
      <c r="D437" s="1" t="s">
        <v>889</v>
      </c>
      <c r="E437" s="15">
        <v>0.69682071083880359</v>
      </c>
      <c r="F437" s="26">
        <v>163.23076923076923</v>
      </c>
      <c r="G437" s="19"/>
      <c r="H437" s="3"/>
      <c r="I437" s="3"/>
      <c r="J437" s="1"/>
      <c r="K437" s="1"/>
      <c r="L437" s="15"/>
      <c r="M437" s="26"/>
      <c r="N437" s="4"/>
      <c r="O437" s="3"/>
      <c r="P437" s="3"/>
      <c r="Q437" s="15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2">
      <c r="A438" s="3"/>
      <c r="B438" s="1">
        <v>1800</v>
      </c>
      <c r="C438" s="1" t="s">
        <v>1637</v>
      </c>
      <c r="D438" s="1" t="s">
        <v>889</v>
      </c>
      <c r="E438" s="15">
        <v>0.69682071083880359</v>
      </c>
      <c r="F438" s="26">
        <v>265</v>
      </c>
      <c r="G438" s="19"/>
      <c r="H438" s="3"/>
      <c r="I438" s="3"/>
      <c r="J438" s="1"/>
      <c r="K438" s="1"/>
      <c r="L438" s="15"/>
      <c r="M438" s="26"/>
      <c r="N438" s="4"/>
      <c r="O438" s="3"/>
      <c r="P438" s="3"/>
      <c r="Q438" s="15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2">
      <c r="A439" s="3"/>
      <c r="B439" s="1">
        <v>1800</v>
      </c>
      <c r="C439" s="1" t="s">
        <v>1638</v>
      </c>
      <c r="D439" s="1" t="s">
        <v>889</v>
      </c>
      <c r="E439" s="15">
        <v>0.67100154969405523</v>
      </c>
      <c r="F439" s="26">
        <v>219.41666666666666</v>
      </c>
      <c r="G439" s="19"/>
      <c r="H439" s="3"/>
      <c r="I439" s="3"/>
      <c r="J439" s="1"/>
      <c r="K439" s="1"/>
      <c r="L439" s="15"/>
      <c r="M439" s="26"/>
      <c r="N439" s="4"/>
      <c r="O439" s="3"/>
      <c r="P439" s="3"/>
      <c r="Q439" s="15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2">
      <c r="A440" s="3"/>
      <c r="B440" s="1">
        <v>1800</v>
      </c>
      <c r="C440" s="1" t="s">
        <v>1639</v>
      </c>
      <c r="D440" s="1" t="s">
        <v>889</v>
      </c>
      <c r="E440" s="15">
        <v>0.71507295749317701</v>
      </c>
      <c r="F440" s="26">
        <v>160.91333731250037</v>
      </c>
      <c r="G440" s="19"/>
      <c r="H440" s="3"/>
      <c r="I440" s="3"/>
      <c r="J440" s="1"/>
      <c r="K440" s="1"/>
      <c r="L440" s="15"/>
      <c r="M440" s="26"/>
      <c r="N440" s="4"/>
      <c r="O440" s="3"/>
      <c r="P440" s="3"/>
      <c r="Q440" s="15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2">
      <c r="A441" s="3"/>
      <c r="B441" s="1">
        <v>1800</v>
      </c>
      <c r="C441" s="1" t="s">
        <v>1640</v>
      </c>
      <c r="D441" s="1" t="s">
        <v>889</v>
      </c>
      <c r="E441" s="15">
        <v>0.76516669703042439</v>
      </c>
      <c r="F441" s="26">
        <v>292.5625</v>
      </c>
      <c r="G441" s="19"/>
      <c r="H441" s="3"/>
      <c r="I441" s="3"/>
      <c r="J441" s="1"/>
      <c r="K441" s="1"/>
      <c r="L441" s="15"/>
      <c r="M441" s="26"/>
      <c r="N441" s="4"/>
      <c r="O441" s="3"/>
      <c r="P441" s="3"/>
      <c r="Q441" s="15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2">
      <c r="A442" s="3"/>
      <c r="B442" s="1">
        <v>1800</v>
      </c>
      <c r="C442" s="1" t="s">
        <v>1641</v>
      </c>
      <c r="D442" s="1" t="s">
        <v>889</v>
      </c>
      <c r="E442" s="15">
        <v>0.65368250874008538</v>
      </c>
      <c r="F442" s="26">
        <v>168.625</v>
      </c>
      <c r="G442" s="19"/>
      <c r="H442" s="3"/>
      <c r="I442" s="3"/>
      <c r="J442" s="1"/>
      <c r="K442" s="1"/>
      <c r="L442" s="15"/>
      <c r="M442" s="26"/>
      <c r="N442" s="4"/>
      <c r="O442" s="3"/>
      <c r="P442" s="3"/>
      <c r="Q442" s="15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2">
      <c r="A443" s="3"/>
      <c r="B443" s="1">
        <v>1800</v>
      </c>
      <c r="C443" s="1" t="s">
        <v>1642</v>
      </c>
      <c r="D443" s="1" t="s">
        <v>889</v>
      </c>
      <c r="E443" s="15">
        <v>0.54717484216875589</v>
      </c>
      <c r="F443" s="26">
        <v>244.55774991907489</v>
      </c>
      <c r="G443" s="19"/>
      <c r="H443" s="3"/>
      <c r="I443" s="3"/>
      <c r="J443" s="1"/>
      <c r="K443" s="1"/>
      <c r="L443" s="15"/>
      <c r="M443" s="26"/>
      <c r="N443" s="4"/>
      <c r="O443" s="3"/>
      <c r="P443" s="3"/>
      <c r="Q443" s="15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2">
      <c r="A444" s="3"/>
      <c r="B444" s="1">
        <v>1800</v>
      </c>
      <c r="C444" s="1" t="s">
        <v>1643</v>
      </c>
      <c r="D444" s="1" t="s">
        <v>889</v>
      </c>
      <c r="E444" s="15">
        <v>0.6918724209220023</v>
      </c>
      <c r="F444" s="26">
        <v>227.83333333333334</v>
      </c>
      <c r="G444" s="19"/>
      <c r="H444" s="3"/>
      <c r="I444" s="3"/>
      <c r="J444" s="1"/>
      <c r="K444" s="1"/>
      <c r="L444" s="15"/>
      <c r="M444" s="26"/>
      <c r="N444" s="4"/>
      <c r="O444" s="3"/>
      <c r="P444" s="3"/>
      <c r="Q444" s="15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2">
      <c r="A445" s="3"/>
      <c r="B445" s="1">
        <v>1800</v>
      </c>
      <c r="C445" s="1" t="s">
        <v>1644</v>
      </c>
      <c r="D445" s="1" t="s">
        <v>889</v>
      </c>
      <c r="E445" s="15">
        <v>1.4020376280193882</v>
      </c>
      <c r="F445" s="26">
        <v>215.39999999999998</v>
      </c>
      <c r="G445" s="19"/>
      <c r="H445" s="3"/>
      <c r="I445" s="3"/>
      <c r="J445" s="1"/>
      <c r="K445" s="1"/>
      <c r="L445" s="15"/>
      <c r="M445" s="26"/>
      <c r="N445" s="4"/>
      <c r="O445" s="3"/>
      <c r="P445" s="3"/>
      <c r="Q445" s="15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2">
      <c r="A446" s="3"/>
      <c r="B446" s="1">
        <v>1800</v>
      </c>
      <c r="C446" s="1" t="s">
        <v>1645</v>
      </c>
      <c r="D446" s="1" t="s">
        <v>889</v>
      </c>
      <c r="E446" s="15">
        <v>0.81935800482424126</v>
      </c>
      <c r="F446" s="26">
        <v>1273.5555555555557</v>
      </c>
      <c r="G446" s="19"/>
      <c r="H446" s="3"/>
      <c r="I446" s="3"/>
      <c r="J446" s="1"/>
      <c r="K446" s="1"/>
      <c r="L446" s="15"/>
      <c r="M446" s="26"/>
      <c r="N446" s="4"/>
      <c r="O446" s="3"/>
      <c r="P446" s="3"/>
      <c r="Q446" s="15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2">
      <c r="A447" s="3"/>
      <c r="B447" s="1">
        <v>1800</v>
      </c>
      <c r="C447" s="1" t="s">
        <v>1646</v>
      </c>
      <c r="D447" s="1" t="s">
        <v>889</v>
      </c>
      <c r="E447" s="15">
        <v>1.1763256069279975</v>
      </c>
      <c r="F447" s="26">
        <v>78.666666666666671</v>
      </c>
      <c r="G447" s="19"/>
      <c r="H447" s="3"/>
      <c r="I447" s="3"/>
      <c r="J447" s="1"/>
      <c r="K447" s="1"/>
      <c r="L447" s="15"/>
      <c r="M447" s="26"/>
      <c r="N447" s="4"/>
      <c r="O447" s="3"/>
      <c r="P447" s="3"/>
      <c r="Q447" s="15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2">
      <c r="A448" s="3"/>
      <c r="B448" s="1">
        <v>1800</v>
      </c>
      <c r="C448" s="1" t="s">
        <v>1647</v>
      </c>
      <c r="D448" s="1" t="s">
        <v>889</v>
      </c>
      <c r="E448" s="15">
        <v>0.71319166856285088</v>
      </c>
      <c r="F448" s="26">
        <v>176.5</v>
      </c>
      <c r="G448" s="19"/>
      <c r="H448" s="3"/>
      <c r="I448" s="3"/>
      <c r="J448" s="1"/>
      <c r="K448" s="1"/>
      <c r="L448" s="15"/>
      <c r="M448" s="26"/>
      <c r="N448" s="4"/>
      <c r="O448" s="3"/>
      <c r="P448" s="3"/>
      <c r="Q448" s="15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2">
      <c r="A449" s="3"/>
      <c r="B449" s="1">
        <v>1800</v>
      </c>
      <c r="C449" s="1" t="s">
        <v>1648</v>
      </c>
      <c r="D449" s="1" t="s">
        <v>889</v>
      </c>
      <c r="E449" s="15">
        <v>1.0033566841798014</v>
      </c>
      <c r="F449" s="26">
        <v>1574.1818181818182</v>
      </c>
      <c r="G449" s="19"/>
      <c r="H449" s="3"/>
      <c r="I449" s="3"/>
      <c r="J449" s="1"/>
      <c r="K449" s="1"/>
      <c r="L449" s="15"/>
      <c r="M449" s="26"/>
      <c r="N449" s="4"/>
      <c r="O449" s="3"/>
      <c r="P449" s="3"/>
      <c r="Q449" s="15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2">
      <c r="A450" s="3"/>
      <c r="B450" s="1">
        <v>1800</v>
      </c>
      <c r="C450" s="1" t="s">
        <v>1649</v>
      </c>
      <c r="D450" s="1" t="s">
        <v>889</v>
      </c>
      <c r="E450" s="15">
        <v>0.67499460004319967</v>
      </c>
      <c r="F450" s="26">
        <v>1649.3999999999999</v>
      </c>
      <c r="G450" s="19"/>
      <c r="H450" s="3"/>
      <c r="I450" s="3"/>
      <c r="J450" s="1"/>
      <c r="K450" s="1"/>
      <c r="L450" s="15"/>
      <c r="M450" s="26"/>
      <c r="N450" s="4"/>
      <c r="O450" s="3"/>
      <c r="P450" s="3"/>
      <c r="Q450" s="15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2">
      <c r="A451" s="3"/>
      <c r="B451" s="1">
        <v>1800</v>
      </c>
      <c r="C451" s="1" t="s">
        <v>1650</v>
      </c>
      <c r="D451" s="1" t="s">
        <v>889</v>
      </c>
      <c r="E451" s="15">
        <v>1.0533405944567056</v>
      </c>
      <c r="F451" s="26">
        <v>69.428571428571431</v>
      </c>
      <c r="G451" s="19"/>
      <c r="H451" s="3"/>
      <c r="I451" s="3"/>
      <c r="J451" s="1"/>
      <c r="K451" s="1"/>
      <c r="L451" s="15"/>
      <c r="M451" s="26"/>
      <c r="N451" s="4"/>
      <c r="O451" s="3"/>
      <c r="P451" s="3"/>
      <c r="Q451" s="15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2">
      <c r="A452" s="3"/>
      <c r="B452" s="1">
        <v>1800</v>
      </c>
      <c r="C452" s="1" t="s">
        <v>1651</v>
      </c>
      <c r="D452" s="1" t="s">
        <v>889</v>
      </c>
      <c r="E452" s="15">
        <v>0.52318118241853784</v>
      </c>
      <c r="F452" s="26">
        <v>32.5625</v>
      </c>
      <c r="G452" s="19"/>
      <c r="H452" s="3"/>
      <c r="I452" s="3"/>
      <c r="J452" s="1"/>
      <c r="K452" s="1"/>
      <c r="L452" s="15"/>
      <c r="M452" s="26"/>
      <c r="N452" s="4"/>
      <c r="O452" s="3"/>
      <c r="P452" s="3"/>
      <c r="Q452" s="15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2">
      <c r="A453" s="3"/>
      <c r="B453" s="1">
        <v>1800</v>
      </c>
      <c r="C453" s="1" t="s">
        <v>1652</v>
      </c>
      <c r="D453" s="1" t="s">
        <v>889</v>
      </c>
      <c r="E453" s="15">
        <v>0.63819269232223808</v>
      </c>
      <c r="F453" s="26">
        <v>905.42592592592587</v>
      </c>
      <c r="G453" s="19"/>
      <c r="H453" s="3"/>
      <c r="I453" s="3"/>
      <c r="J453" s="1"/>
      <c r="K453" s="1"/>
      <c r="L453" s="15"/>
      <c r="M453" s="26"/>
      <c r="N453" s="4"/>
      <c r="O453" s="3"/>
      <c r="P453" s="3"/>
      <c r="Q453" s="15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2">
      <c r="A454" s="3"/>
      <c r="B454" s="1">
        <v>1800</v>
      </c>
      <c r="C454" s="1" t="s">
        <v>1653</v>
      </c>
      <c r="D454" s="1" t="s">
        <v>889</v>
      </c>
      <c r="E454" s="15">
        <v>0.41629761552655303</v>
      </c>
      <c r="F454" s="26">
        <v>1725.4222222222222</v>
      </c>
      <c r="G454" s="19"/>
      <c r="H454" s="3"/>
      <c r="I454" s="3"/>
      <c r="J454" s="1"/>
      <c r="K454" s="1"/>
      <c r="L454" s="15"/>
      <c r="M454" s="26"/>
      <c r="N454" s="4"/>
      <c r="O454" s="3"/>
      <c r="P454" s="3"/>
      <c r="Q454" s="15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2">
      <c r="A455" s="3"/>
      <c r="B455" s="1">
        <v>1800</v>
      </c>
      <c r="C455" s="1" t="s">
        <v>1654</v>
      </c>
      <c r="D455" s="1" t="s">
        <v>889</v>
      </c>
      <c r="E455" s="15">
        <v>0.73773342529629371</v>
      </c>
      <c r="F455" s="26">
        <v>49.722222222222221</v>
      </c>
      <c r="G455" s="19"/>
      <c r="H455" s="3"/>
      <c r="I455" s="3"/>
      <c r="J455" s="1"/>
      <c r="K455" s="1"/>
      <c r="L455" s="15"/>
      <c r="M455" s="26"/>
      <c r="N455" s="4"/>
      <c r="O455" s="3"/>
      <c r="P455" s="3"/>
      <c r="Q455" s="15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2">
      <c r="A456" s="3"/>
      <c r="B456" s="1">
        <v>1800</v>
      </c>
      <c r="C456" s="1" t="s">
        <v>1655</v>
      </c>
      <c r="D456" s="1" t="s">
        <v>889</v>
      </c>
      <c r="E456" s="15">
        <v>0.77502402791580094</v>
      </c>
      <c r="F456" s="26">
        <v>11.788235294117646</v>
      </c>
      <c r="G456" s="19"/>
      <c r="H456" s="3"/>
      <c r="I456" s="3"/>
      <c r="J456" s="1"/>
      <c r="K456" s="1"/>
      <c r="L456" s="15"/>
      <c r="M456" s="26"/>
      <c r="N456" s="4"/>
      <c r="O456" s="3"/>
      <c r="P456" s="3"/>
      <c r="Q456" s="15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2">
      <c r="A457" s="3"/>
      <c r="B457" s="1">
        <v>1800</v>
      </c>
      <c r="C457" s="1" t="s">
        <v>1656</v>
      </c>
      <c r="D457" s="1" t="s">
        <v>889</v>
      </c>
      <c r="E457" s="15">
        <v>0.61746561153266644</v>
      </c>
      <c r="F457" s="26">
        <v>16.27941176470588</v>
      </c>
      <c r="G457" s="19"/>
      <c r="H457" s="3"/>
      <c r="I457" s="3"/>
      <c r="J457" s="1"/>
      <c r="K457" s="1"/>
      <c r="L457" s="15"/>
      <c r="M457" s="26"/>
      <c r="N457" s="4"/>
      <c r="O457" s="3"/>
      <c r="P457" s="3"/>
      <c r="Q457" s="15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2">
      <c r="A458" s="3"/>
      <c r="B458" s="1">
        <v>1800</v>
      </c>
      <c r="C458" s="1" t="s">
        <v>1657</v>
      </c>
      <c r="D458" s="1" t="s">
        <v>889</v>
      </c>
      <c r="E458" s="15">
        <v>0.65917137570434348</v>
      </c>
      <c r="F458" s="26">
        <v>43.53846153846154</v>
      </c>
      <c r="G458" s="19"/>
      <c r="H458" s="3"/>
      <c r="I458" s="3"/>
      <c r="J458" s="1"/>
      <c r="K458" s="1"/>
      <c r="L458" s="15"/>
      <c r="M458" s="26"/>
      <c r="N458" s="4"/>
      <c r="O458" s="3"/>
      <c r="P458" s="3"/>
      <c r="Q458" s="15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2">
      <c r="A459" s="3"/>
      <c r="B459" s="1">
        <v>1800</v>
      </c>
      <c r="C459" s="1" t="s">
        <v>1658</v>
      </c>
      <c r="D459" s="1" t="s">
        <v>889</v>
      </c>
      <c r="E459" s="15">
        <v>0.8592414801226137</v>
      </c>
      <c r="F459" s="26">
        <v>14.543478260869566</v>
      </c>
      <c r="G459" s="19"/>
      <c r="H459" s="3"/>
      <c r="I459" s="3"/>
      <c r="J459" s="1"/>
      <c r="K459" s="1"/>
      <c r="L459" s="15"/>
      <c r="M459" s="26"/>
      <c r="N459" s="4"/>
      <c r="O459" s="3"/>
      <c r="P459" s="3"/>
      <c r="Q459" s="15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2">
      <c r="A460" s="3" t="s">
        <v>1559</v>
      </c>
      <c r="B460" s="1">
        <v>1650</v>
      </c>
      <c r="C460" s="1" t="s">
        <v>1560</v>
      </c>
      <c r="D460" s="1" t="s">
        <v>1175</v>
      </c>
      <c r="E460" s="15">
        <v>0.63482363202066028</v>
      </c>
      <c r="F460" s="26">
        <v>68.77159818760606</v>
      </c>
      <c r="G460" s="19" t="s">
        <v>1444</v>
      </c>
      <c r="H460" s="3"/>
      <c r="I460" s="3"/>
      <c r="J460" s="1"/>
      <c r="K460" s="1"/>
      <c r="L460" s="15"/>
      <c r="M460" s="26"/>
      <c r="N460" s="4"/>
      <c r="O460" s="3"/>
      <c r="P460" s="3"/>
      <c r="Q460" s="15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2">
      <c r="A461" s="3" t="s">
        <v>1556</v>
      </c>
      <c r="B461" s="1">
        <v>1500</v>
      </c>
      <c r="C461" s="1" t="s">
        <v>1557</v>
      </c>
      <c r="D461" s="1" t="s">
        <v>1175</v>
      </c>
      <c r="E461" s="15">
        <v>0.51106594995042609</v>
      </c>
      <c r="F461" s="26">
        <v>53.683459791546618</v>
      </c>
      <c r="G461" s="19" t="s">
        <v>1444</v>
      </c>
      <c r="H461" s="3"/>
      <c r="I461" s="3"/>
      <c r="J461" s="1"/>
      <c r="K461" s="1"/>
      <c r="L461" s="15"/>
      <c r="M461" s="26"/>
      <c r="N461" s="4"/>
      <c r="O461" s="3"/>
      <c r="P461" s="3"/>
      <c r="Q461" s="15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2">
      <c r="A462" s="3"/>
      <c r="B462" s="1">
        <v>1500</v>
      </c>
      <c r="C462" s="1" t="s">
        <v>1558</v>
      </c>
      <c r="D462" s="1" t="s">
        <v>1175</v>
      </c>
      <c r="E462" s="15">
        <v>0.54921818116517385</v>
      </c>
      <c r="F462" s="26">
        <v>110.50179286697249</v>
      </c>
      <c r="G462" s="19"/>
      <c r="H462" s="3"/>
      <c r="I462" s="3"/>
      <c r="J462" s="1"/>
      <c r="K462" s="1"/>
      <c r="L462" s="15"/>
      <c r="M462" s="26"/>
      <c r="N462" s="4"/>
      <c r="O462" s="3"/>
      <c r="P462" s="3"/>
      <c r="Q462" s="15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2">
      <c r="A463" s="3" t="s">
        <v>1615</v>
      </c>
      <c r="B463" s="1">
        <v>1400</v>
      </c>
      <c r="C463" s="1" t="s">
        <v>1606</v>
      </c>
      <c r="D463" s="1" t="s">
        <v>889</v>
      </c>
      <c r="E463" s="15">
        <v>0.60864640819230509</v>
      </c>
      <c r="F463" s="26">
        <v>121.34782608695652</v>
      </c>
      <c r="G463" s="19" t="s">
        <v>1616</v>
      </c>
      <c r="H463" s="3"/>
      <c r="I463" s="3"/>
      <c r="J463" s="1"/>
      <c r="K463" s="1"/>
      <c r="L463" s="15"/>
      <c r="M463" s="26"/>
      <c r="N463" s="4"/>
      <c r="O463" s="3"/>
      <c r="P463" s="3"/>
      <c r="Q463" s="15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2">
      <c r="A464" s="3"/>
      <c r="B464" s="1">
        <v>1400</v>
      </c>
      <c r="C464" s="1" t="s">
        <v>1607</v>
      </c>
      <c r="D464" s="1" t="s">
        <v>889</v>
      </c>
      <c r="E464" s="15">
        <v>0.62981143993150579</v>
      </c>
      <c r="F464" s="26">
        <v>123.78260869565216</v>
      </c>
      <c r="G464" s="19"/>
      <c r="H464" s="3"/>
      <c r="I464" s="3"/>
      <c r="J464" s="1"/>
      <c r="K464" s="1"/>
      <c r="L464" s="15"/>
      <c r="M464" s="26"/>
      <c r="N464" s="4"/>
      <c r="O464" s="3"/>
      <c r="P464" s="3"/>
      <c r="Q464" s="15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2">
      <c r="A465" s="3"/>
      <c r="B465" s="1">
        <v>1400</v>
      </c>
      <c r="C465" s="1" t="s">
        <v>1608</v>
      </c>
      <c r="D465" s="1" t="s">
        <v>889</v>
      </c>
      <c r="E465" s="15">
        <v>0.61663378442541616</v>
      </c>
      <c r="F465" s="26">
        <v>107.69999999999999</v>
      </c>
      <c r="G465" s="19"/>
      <c r="H465" s="3"/>
      <c r="I465" s="3"/>
      <c r="J465" s="1"/>
      <c r="K465" s="1"/>
      <c r="L465" s="15"/>
      <c r="M465" s="26"/>
      <c r="N465" s="4"/>
      <c r="O465" s="3"/>
      <c r="P465" s="3"/>
      <c r="Q465" s="15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2">
      <c r="A466" s="3"/>
      <c r="B466" s="1">
        <v>1400</v>
      </c>
      <c r="C466" s="1" t="s">
        <v>1609</v>
      </c>
      <c r="D466" s="1" t="s">
        <v>889</v>
      </c>
      <c r="E466" s="15">
        <v>0.64197724098969655</v>
      </c>
      <c r="F466" s="26">
        <v>115.55</v>
      </c>
      <c r="G466" s="19"/>
      <c r="H466" s="3"/>
      <c r="I466" s="3"/>
      <c r="J466" s="1"/>
      <c r="K466" s="1"/>
      <c r="L466" s="15"/>
      <c r="M466" s="26"/>
      <c r="N466" s="4"/>
      <c r="O466" s="3"/>
      <c r="P466" s="3"/>
      <c r="Q466" s="15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2">
      <c r="A467" s="3"/>
      <c r="B467" s="1">
        <v>1400</v>
      </c>
      <c r="C467" s="1" t="s">
        <v>1610</v>
      </c>
      <c r="D467" s="1" t="s">
        <v>889</v>
      </c>
      <c r="E467" s="15">
        <v>0.60987837894021169</v>
      </c>
      <c r="F467" s="26">
        <v>122.84210526315789</v>
      </c>
      <c r="G467" s="19"/>
      <c r="H467" s="3"/>
      <c r="I467" s="3"/>
      <c r="J467" s="1"/>
      <c r="K467" s="1"/>
      <c r="L467" s="15"/>
      <c r="M467" s="26"/>
      <c r="N467" s="4"/>
      <c r="O467" s="3"/>
      <c r="P467" s="3"/>
      <c r="Q467" s="15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2">
      <c r="A468" s="3"/>
      <c r="B468" s="1">
        <v>1400</v>
      </c>
      <c r="C468" s="1" t="s">
        <v>1611</v>
      </c>
      <c r="D468" s="1" t="s">
        <v>889</v>
      </c>
      <c r="E468" s="15">
        <v>0.63422040100494637</v>
      </c>
      <c r="F468" s="26">
        <v>130.23529411764704</v>
      </c>
      <c r="G468" s="19"/>
      <c r="H468" s="3"/>
      <c r="I468" s="3"/>
      <c r="J468" s="1"/>
      <c r="K468" s="1"/>
      <c r="L468" s="15"/>
      <c r="M468" s="26"/>
      <c r="N468" s="4"/>
      <c r="O468" s="3"/>
      <c r="P468" s="3"/>
      <c r="Q468" s="15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2">
      <c r="A469" s="3"/>
      <c r="B469" s="1">
        <v>1400</v>
      </c>
      <c r="C469" s="1" t="s">
        <v>1612</v>
      </c>
      <c r="D469" s="1" t="s">
        <v>889</v>
      </c>
      <c r="E469" s="15">
        <v>0.61495959162344782</v>
      </c>
      <c r="F469" s="26">
        <v>184.33333333333334</v>
      </c>
      <c r="G469" s="19"/>
      <c r="H469" s="3"/>
      <c r="I469" s="3"/>
      <c r="J469" s="1"/>
      <c r="K469" s="1"/>
      <c r="L469" s="15"/>
      <c r="M469" s="26"/>
      <c r="N469" s="4"/>
      <c r="O469" s="3"/>
      <c r="P469" s="3"/>
      <c r="Q469" s="15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2">
      <c r="A470" s="3"/>
      <c r="B470" s="1">
        <v>1400</v>
      </c>
      <c r="C470" s="1" t="s">
        <v>1613</v>
      </c>
      <c r="D470" s="1" t="s">
        <v>889</v>
      </c>
      <c r="E470" s="15">
        <v>0.62952617663105581</v>
      </c>
      <c r="F470" s="26">
        <v>201.85185185185185</v>
      </c>
      <c r="G470" s="19"/>
      <c r="H470" s="3"/>
      <c r="I470" s="3"/>
      <c r="J470" s="1"/>
      <c r="K470" s="1"/>
      <c r="L470" s="15"/>
      <c r="M470" s="26"/>
      <c r="N470" s="4"/>
      <c r="O470" s="3"/>
      <c r="P470" s="3"/>
      <c r="Q470" s="15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2">
      <c r="A471" s="3"/>
      <c r="B471" s="1">
        <v>1400</v>
      </c>
      <c r="C471" s="1" t="s">
        <v>1614</v>
      </c>
      <c r="D471" s="1" t="s">
        <v>889</v>
      </c>
      <c r="E471" s="15">
        <v>0.62670986275054008</v>
      </c>
      <c r="F471" s="26">
        <v>150.10714285714283</v>
      </c>
      <c r="G471" s="19"/>
      <c r="H471" s="3"/>
      <c r="I471" s="3"/>
      <c r="J471" s="1"/>
      <c r="K471" s="1"/>
      <c r="L471" s="15"/>
      <c r="M471" s="26"/>
      <c r="N471" s="4"/>
      <c r="O471" s="3"/>
      <c r="P471" s="3"/>
      <c r="Q471" s="15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2">
      <c r="A472" s="3" t="s">
        <v>1367</v>
      </c>
      <c r="B472" s="1">
        <v>1400</v>
      </c>
      <c r="C472" s="1" t="s">
        <v>1086</v>
      </c>
      <c r="D472" s="1" t="s">
        <v>881</v>
      </c>
      <c r="E472" s="15">
        <v>0.59756325035474822</v>
      </c>
      <c r="F472" s="26">
        <v>78.995327102803742</v>
      </c>
      <c r="G472" s="19" t="s">
        <v>88</v>
      </c>
      <c r="H472" s="3"/>
      <c r="I472" s="3"/>
      <c r="J472" s="1"/>
      <c r="K472" s="1"/>
      <c r="L472" s="15"/>
      <c r="M472" s="26"/>
      <c r="N472" s="4"/>
      <c r="O472" s="3"/>
      <c r="P472" s="3"/>
      <c r="Q472" s="15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2">
      <c r="A473" s="3"/>
      <c r="B473" s="1">
        <v>1400</v>
      </c>
      <c r="C473" s="1" t="s">
        <v>1087</v>
      </c>
      <c r="D473" s="1" t="s">
        <v>881</v>
      </c>
      <c r="E473" s="15">
        <v>0.59463044063256743</v>
      </c>
      <c r="F473" s="26">
        <v>50.4228855721393</v>
      </c>
      <c r="G473" s="19"/>
      <c r="H473" s="3"/>
      <c r="I473" s="3"/>
      <c r="J473" s="1"/>
      <c r="K473" s="1"/>
      <c r="L473" s="15"/>
      <c r="M473" s="26"/>
      <c r="N473" s="4"/>
      <c r="O473" s="3"/>
      <c r="P473" s="3"/>
      <c r="Q473" s="15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2">
      <c r="A474" s="3"/>
      <c r="B474" s="1">
        <v>1400</v>
      </c>
      <c r="C474" s="1" t="s">
        <v>1088</v>
      </c>
      <c r="D474" s="1" t="s">
        <v>881</v>
      </c>
      <c r="E474" s="15">
        <v>0.58598368641596166</v>
      </c>
      <c r="F474" s="26">
        <v>71.728813559322035</v>
      </c>
      <c r="G474" s="19"/>
      <c r="H474" s="3"/>
      <c r="I474" s="3"/>
      <c r="J474" s="1"/>
      <c r="K474" s="1"/>
      <c r="L474" s="15"/>
      <c r="M474" s="26"/>
      <c r="N474" s="4"/>
      <c r="O474" s="3"/>
      <c r="P474" s="3"/>
      <c r="Q474" s="15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2">
      <c r="A475" s="3"/>
      <c r="B475" s="1">
        <v>1400</v>
      </c>
      <c r="C475" s="1" t="s">
        <v>1089</v>
      </c>
      <c r="D475" s="1" t="s">
        <v>881</v>
      </c>
      <c r="E475" s="15">
        <v>0.58973703710984404</v>
      </c>
      <c r="F475" s="26">
        <v>54.342391304347828</v>
      </c>
      <c r="G475" s="19"/>
      <c r="H475" s="3"/>
      <c r="I475" s="3"/>
      <c r="J475" s="1"/>
      <c r="K475" s="1"/>
      <c r="L475" s="15"/>
      <c r="M475" s="26"/>
      <c r="N475" s="4"/>
      <c r="O475" s="3"/>
      <c r="P475" s="3"/>
      <c r="Q475" s="15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2">
      <c r="A476" s="3"/>
      <c r="B476" s="1">
        <v>1400</v>
      </c>
      <c r="C476" s="1" t="s">
        <v>1090</v>
      </c>
      <c r="D476" s="1" t="s">
        <v>881</v>
      </c>
      <c r="E476" s="15">
        <v>0.58777429467084641</v>
      </c>
      <c r="F476" s="26">
        <v>44.248847926267281</v>
      </c>
      <c r="G476" s="19"/>
      <c r="H476" s="3"/>
      <c r="I476" s="3"/>
      <c r="J476" s="1"/>
      <c r="K476" s="1"/>
      <c r="L476" s="15"/>
      <c r="M476" s="26"/>
      <c r="N476" s="4"/>
      <c r="O476" s="3"/>
      <c r="P476" s="3"/>
      <c r="Q476" s="15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2">
      <c r="A477" s="3"/>
      <c r="B477" s="1">
        <v>1400</v>
      </c>
      <c r="C477" s="1" t="s">
        <v>1091</v>
      </c>
      <c r="D477" s="1" t="s">
        <v>886</v>
      </c>
      <c r="E477" s="15">
        <v>0.61992843837838396</v>
      </c>
      <c r="F477" s="26">
        <v>206.32941176470587</v>
      </c>
      <c r="G477" s="19"/>
      <c r="H477" s="3"/>
      <c r="I477" s="3"/>
      <c r="J477" s="1"/>
      <c r="K477" s="1"/>
      <c r="L477" s="15"/>
      <c r="M477" s="26"/>
      <c r="N477" s="4"/>
      <c r="O477" s="3"/>
      <c r="P477" s="3"/>
      <c r="Q477" s="15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2">
      <c r="A478" s="3"/>
      <c r="B478" s="1">
        <v>1400</v>
      </c>
      <c r="C478" s="1" t="s">
        <v>1092</v>
      </c>
      <c r="D478" s="1" t="s">
        <v>886</v>
      </c>
      <c r="E478" s="15">
        <v>0.62578169019151231</v>
      </c>
      <c r="F478" s="26">
        <v>221.41441441441444</v>
      </c>
      <c r="G478" s="19"/>
      <c r="H478" s="3"/>
      <c r="I478" s="3"/>
      <c r="J478" s="1"/>
      <c r="K478" s="1"/>
      <c r="L478" s="15"/>
      <c r="M478" s="26"/>
      <c r="N478" s="4"/>
      <c r="O478" s="3"/>
      <c r="P478" s="3"/>
      <c r="Q478" s="15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2">
      <c r="A479" s="3"/>
      <c r="B479" s="1">
        <v>1400</v>
      </c>
      <c r="C479" s="1" t="s">
        <v>1093</v>
      </c>
      <c r="D479" s="1" t="s">
        <v>886</v>
      </c>
      <c r="E479" s="15">
        <v>0.6383586831047251</v>
      </c>
      <c r="F479" s="26">
        <v>277.04545454545456</v>
      </c>
      <c r="G479" s="19"/>
      <c r="H479" s="3"/>
      <c r="I479" s="3"/>
      <c r="J479" s="1"/>
      <c r="K479" s="1"/>
      <c r="L479" s="15"/>
      <c r="M479" s="26"/>
      <c r="N479" s="4"/>
      <c r="O479" s="3"/>
      <c r="P479" s="3"/>
      <c r="Q479" s="15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2">
      <c r="A480" s="3"/>
      <c r="B480" s="1">
        <v>1400</v>
      </c>
      <c r="C480" s="1" t="s">
        <v>1094</v>
      </c>
      <c r="D480" s="1" t="s">
        <v>886</v>
      </c>
      <c r="E480" s="15">
        <v>0.5752596546003591</v>
      </c>
      <c r="F480" s="26">
        <v>71.832369942196536</v>
      </c>
      <c r="G480" s="19"/>
      <c r="H480" s="3"/>
      <c r="I480" s="3"/>
      <c r="J480" s="1"/>
      <c r="K480" s="1"/>
      <c r="L480" s="15"/>
      <c r="M480" s="26"/>
      <c r="N480" s="4"/>
      <c r="O480" s="3"/>
      <c r="P480" s="3"/>
      <c r="Q480" s="15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2">
      <c r="A481" s="3"/>
      <c r="B481" s="1">
        <v>1400</v>
      </c>
      <c r="C481" s="1" t="s">
        <v>1095</v>
      </c>
      <c r="D481" s="1" t="s">
        <v>886</v>
      </c>
      <c r="E481" s="15">
        <v>0.57699924350125797</v>
      </c>
      <c r="F481" s="26">
        <v>107.80745341614906</v>
      </c>
      <c r="G481" s="19"/>
      <c r="H481" s="3"/>
      <c r="I481" s="3"/>
      <c r="J481" s="1"/>
      <c r="K481" s="1"/>
      <c r="L481" s="15"/>
      <c r="M481" s="26"/>
      <c r="N481" s="4"/>
      <c r="O481" s="3"/>
      <c r="P481" s="3"/>
      <c r="Q481" s="15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2">
      <c r="A482" s="3"/>
      <c r="B482" s="1">
        <v>1400</v>
      </c>
      <c r="C482" s="1" t="s">
        <v>1096</v>
      </c>
      <c r="D482" s="1" t="s">
        <v>886</v>
      </c>
      <c r="E482" s="15">
        <v>0.57287675903663271</v>
      </c>
      <c r="F482" s="26">
        <v>67.393258426966298</v>
      </c>
      <c r="G482" s="19"/>
      <c r="H482" s="3"/>
      <c r="I482" s="3"/>
      <c r="J482" s="1"/>
      <c r="K482" s="1"/>
      <c r="L482" s="15"/>
      <c r="M482" s="26"/>
      <c r="N482" s="4"/>
      <c r="O482" s="3"/>
      <c r="P482" s="3"/>
      <c r="Q482" s="15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2">
      <c r="A483" s="3"/>
      <c r="B483" s="1">
        <v>1400</v>
      </c>
      <c r="C483" s="1" t="s">
        <v>1097</v>
      </c>
      <c r="D483" s="1" t="s">
        <v>886</v>
      </c>
      <c r="E483" s="15">
        <v>0.58065532343495685</v>
      </c>
      <c r="F483" s="26">
        <v>93.745318352059925</v>
      </c>
      <c r="G483" s="19"/>
      <c r="H483" s="3"/>
      <c r="I483" s="3"/>
      <c r="J483" s="1"/>
      <c r="K483" s="1"/>
      <c r="L483" s="15"/>
      <c r="M483" s="26"/>
      <c r="N483" s="4"/>
      <c r="O483" s="3"/>
      <c r="P483" s="3"/>
      <c r="Q483" s="15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2">
      <c r="A484" s="3"/>
      <c r="B484" s="1">
        <v>1400</v>
      </c>
      <c r="C484" s="1" t="s">
        <v>1098</v>
      </c>
      <c r="D484" s="1" t="s">
        <v>886</v>
      </c>
      <c r="E484" s="15">
        <v>0.58950918902988902</v>
      </c>
      <c r="F484" s="26">
        <v>41.087719298245609</v>
      </c>
      <c r="G484" s="19"/>
      <c r="H484" s="3"/>
      <c r="I484" s="3"/>
      <c r="J484" s="1"/>
      <c r="K484" s="1"/>
      <c r="L484" s="15"/>
      <c r="M484" s="26"/>
      <c r="N484" s="4"/>
      <c r="O484" s="3"/>
      <c r="P484" s="3"/>
      <c r="Q484" s="15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2">
      <c r="A485" s="3"/>
      <c r="B485" s="1">
        <v>1400</v>
      </c>
      <c r="C485" s="1" t="s">
        <v>1099</v>
      </c>
      <c r="D485" s="1" t="s">
        <v>886</v>
      </c>
      <c r="E485" s="15">
        <v>0.62281853359903139</v>
      </c>
      <c r="F485" s="26">
        <v>425.12</v>
      </c>
      <c r="G485" s="19"/>
      <c r="H485" s="3"/>
      <c r="I485" s="3"/>
      <c r="J485" s="1"/>
      <c r="K485" s="1"/>
      <c r="L485" s="15"/>
      <c r="M485" s="26"/>
      <c r="N485" s="4"/>
      <c r="O485" s="3"/>
      <c r="P485" s="3"/>
      <c r="Q485" s="15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2">
      <c r="A486" s="3"/>
      <c r="B486" s="1">
        <v>1400</v>
      </c>
      <c r="C486" s="1" t="s">
        <v>1100</v>
      </c>
      <c r="D486" s="1" t="s">
        <v>886</v>
      </c>
      <c r="E486" s="15">
        <v>0.57385217383631804</v>
      </c>
      <c r="F486" s="26">
        <v>72.536144578313255</v>
      </c>
      <c r="G486" s="19"/>
      <c r="H486" s="3"/>
      <c r="I486" s="3"/>
      <c r="J486" s="1"/>
      <c r="K486" s="1"/>
      <c r="L486" s="15"/>
      <c r="M486" s="26"/>
      <c r="N486" s="4"/>
      <c r="O486" s="3"/>
      <c r="P486" s="3"/>
      <c r="Q486" s="15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2">
      <c r="A487" s="3"/>
      <c r="B487" s="1">
        <v>1400</v>
      </c>
      <c r="C487" s="1" t="s">
        <v>1101</v>
      </c>
      <c r="D487" s="1" t="s">
        <v>886</v>
      </c>
      <c r="E487" s="15">
        <v>0.59222509268356471</v>
      </c>
      <c r="F487" s="26">
        <v>99.005988023952085</v>
      </c>
      <c r="G487" s="19"/>
      <c r="H487" s="3"/>
      <c r="I487" s="3"/>
      <c r="J487" s="1"/>
      <c r="K487" s="1"/>
      <c r="L487" s="15"/>
      <c r="M487" s="26"/>
      <c r="N487" s="4"/>
      <c r="O487" s="3"/>
      <c r="P487" s="3"/>
      <c r="Q487" s="15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2">
      <c r="A488" s="3"/>
      <c r="B488" s="1">
        <v>1400</v>
      </c>
      <c r="C488" s="1" t="s">
        <v>1102</v>
      </c>
      <c r="D488" s="1" t="s">
        <v>886</v>
      </c>
      <c r="E488" s="15">
        <v>0.57433964933098003</v>
      </c>
      <c r="F488" s="26">
        <v>59.779069767441868</v>
      </c>
      <c r="G488" s="19"/>
      <c r="H488" s="3"/>
      <c r="I488" s="3"/>
      <c r="J488" s="1"/>
      <c r="K488" s="1"/>
      <c r="L488" s="15"/>
      <c r="M488" s="26"/>
      <c r="N488" s="4"/>
      <c r="O488" s="3"/>
      <c r="P488" s="3"/>
      <c r="Q488" s="15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2">
      <c r="A489" s="3"/>
      <c r="B489" s="1">
        <v>1400</v>
      </c>
      <c r="C489" s="1" t="s">
        <v>1103</v>
      </c>
      <c r="D489" s="1" t="s">
        <v>886</v>
      </c>
      <c r="E489" s="15">
        <v>0.57880709660110174</v>
      </c>
      <c r="F489" s="26">
        <v>98.086486486486493</v>
      </c>
      <c r="G489" s="19"/>
      <c r="H489" s="3"/>
      <c r="I489" s="3"/>
      <c r="J489" s="1"/>
      <c r="K489" s="1"/>
      <c r="L489" s="15"/>
      <c r="M489" s="26"/>
      <c r="N489" s="4"/>
      <c r="O489" s="3"/>
      <c r="P489" s="3"/>
      <c r="Q489" s="15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2">
      <c r="A490" s="3"/>
      <c r="B490" s="1">
        <v>1400</v>
      </c>
      <c r="C490" s="1" t="s">
        <v>1104</v>
      </c>
      <c r="D490" s="1" t="s">
        <v>886</v>
      </c>
      <c r="E490" s="15">
        <v>0.59953828104678886</v>
      </c>
      <c r="F490" s="26">
        <v>72.945652173913047</v>
      </c>
      <c r="G490" s="19"/>
      <c r="H490" s="3"/>
      <c r="I490" s="3"/>
      <c r="J490" s="1"/>
      <c r="K490" s="1"/>
      <c r="L490" s="15"/>
      <c r="M490" s="26"/>
      <c r="N490" s="4"/>
      <c r="O490" s="3"/>
      <c r="P490" s="3"/>
      <c r="Q490" s="15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2">
      <c r="A491" s="3"/>
      <c r="B491" s="1">
        <v>1400</v>
      </c>
      <c r="C491" s="1" t="s">
        <v>1105</v>
      </c>
      <c r="D491" s="1" t="s">
        <v>886</v>
      </c>
      <c r="E491" s="15">
        <v>0.581096029982892</v>
      </c>
      <c r="F491" s="26">
        <v>109.720207253886</v>
      </c>
      <c r="G491" s="19"/>
      <c r="H491" s="3"/>
      <c r="I491" s="3"/>
      <c r="J491" s="1"/>
      <c r="K491" s="1"/>
      <c r="L491" s="15"/>
      <c r="M491" s="26"/>
      <c r="N491" s="4"/>
      <c r="O491" s="3"/>
      <c r="P491" s="3"/>
      <c r="Q491" s="15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2">
      <c r="A492" s="3" t="s">
        <v>1554</v>
      </c>
      <c r="B492" s="1">
        <v>1400</v>
      </c>
      <c r="C492" s="1" t="s">
        <v>1555</v>
      </c>
      <c r="D492" s="1" t="s">
        <v>1175</v>
      </c>
      <c r="E492" s="15">
        <v>0.59613863768278963</v>
      </c>
      <c r="F492" s="26">
        <v>45.18076740969785</v>
      </c>
      <c r="G492" s="19" t="s">
        <v>1444</v>
      </c>
      <c r="H492" s="3"/>
      <c r="I492" s="3"/>
      <c r="J492" s="1"/>
      <c r="K492" s="1"/>
      <c r="L492" s="15"/>
      <c r="M492" s="26"/>
      <c r="N492" s="4"/>
      <c r="O492" s="3"/>
      <c r="P492" s="3"/>
      <c r="Q492" s="15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2">
      <c r="A493" s="3" t="s">
        <v>1366</v>
      </c>
      <c r="B493" s="1">
        <v>1400</v>
      </c>
      <c r="C493" s="1" t="s">
        <v>1193</v>
      </c>
      <c r="D493" s="1" t="s">
        <v>881</v>
      </c>
      <c r="E493" s="15">
        <v>0.89376749522212651</v>
      </c>
      <c r="F493" s="26">
        <v>25.920374707259953</v>
      </c>
      <c r="G493" s="19" t="s">
        <v>88</v>
      </c>
      <c r="H493" s="3"/>
      <c r="I493" s="3"/>
      <c r="J493" s="1"/>
      <c r="K493" s="1"/>
      <c r="L493" s="15"/>
      <c r="M493" s="26"/>
      <c r="N493" s="4"/>
      <c r="O493" s="3"/>
      <c r="P493" s="3"/>
      <c r="Q493" s="15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2">
      <c r="A494" s="3"/>
      <c r="B494" s="1">
        <v>1400</v>
      </c>
      <c r="C494" s="1" t="s">
        <v>1194</v>
      </c>
      <c r="D494" s="1" t="s">
        <v>881</v>
      </c>
      <c r="E494" s="15">
        <v>0.91147609681595243</v>
      </c>
      <c r="F494" s="26">
        <v>131.22794117647058</v>
      </c>
      <c r="G494" s="19"/>
      <c r="H494" s="3"/>
      <c r="I494" s="3"/>
      <c r="J494" s="1"/>
      <c r="K494" s="1"/>
      <c r="L494" s="15"/>
      <c r="M494" s="26"/>
      <c r="N494" s="4"/>
      <c r="O494" s="3"/>
      <c r="P494" s="3"/>
      <c r="Q494" s="15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2">
      <c r="A495" s="3"/>
      <c r="B495" s="1">
        <v>1400</v>
      </c>
      <c r="C495" s="1" t="s">
        <v>1195</v>
      </c>
      <c r="D495" s="1" t="s">
        <v>881</v>
      </c>
      <c r="E495" s="15">
        <v>0.99107268268189019</v>
      </c>
      <c r="F495" s="26">
        <v>272.0726072607261</v>
      </c>
      <c r="G495" s="19"/>
      <c r="H495" s="3"/>
      <c r="I495" s="3"/>
      <c r="J495" s="1"/>
      <c r="K495" s="1"/>
      <c r="L495" s="15"/>
      <c r="M495" s="26"/>
      <c r="N495" s="4"/>
      <c r="O495" s="3"/>
      <c r="P495" s="3"/>
      <c r="Q495" s="15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2">
      <c r="A496" s="3"/>
      <c r="B496" s="1">
        <v>1360</v>
      </c>
      <c r="C496" s="1" t="s">
        <v>1073</v>
      </c>
      <c r="D496" s="1" t="s">
        <v>881</v>
      </c>
      <c r="E496" s="15">
        <v>0.69856354636687812</v>
      </c>
      <c r="F496" s="26">
        <v>74.236111111111114</v>
      </c>
      <c r="G496" s="19"/>
      <c r="H496" s="3"/>
      <c r="I496" s="3"/>
      <c r="J496" s="1"/>
      <c r="K496" s="1"/>
      <c r="L496" s="15"/>
      <c r="M496" s="26"/>
      <c r="N496" s="4"/>
      <c r="O496" s="3"/>
      <c r="P496" s="3"/>
      <c r="Q496" s="15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2">
      <c r="A497" s="3"/>
      <c r="B497" s="1">
        <v>1360</v>
      </c>
      <c r="C497" s="1" t="s">
        <v>1074</v>
      </c>
      <c r="D497" s="1" t="s">
        <v>881</v>
      </c>
      <c r="E497" s="15">
        <v>0.68554633941692245</v>
      </c>
      <c r="F497" s="26">
        <v>82.384615384615387</v>
      </c>
      <c r="G497" s="19"/>
      <c r="H497" s="3"/>
      <c r="I497" s="3"/>
      <c r="J497" s="1"/>
      <c r="K497" s="1"/>
      <c r="L497" s="15"/>
      <c r="M497" s="26"/>
      <c r="N497" s="4"/>
      <c r="O497" s="3"/>
      <c r="P497" s="3"/>
      <c r="Q497" s="15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2">
      <c r="A498" s="3"/>
      <c r="B498" s="1">
        <v>1360</v>
      </c>
      <c r="C498" s="1" t="s">
        <v>1075</v>
      </c>
      <c r="D498" s="1" t="s">
        <v>881</v>
      </c>
      <c r="E498" s="15">
        <v>0.726247985526421</v>
      </c>
      <c r="F498" s="26">
        <v>73.35164835164835</v>
      </c>
      <c r="G498" s="19"/>
      <c r="H498" s="3"/>
      <c r="I498" s="3"/>
      <c r="J498" s="1"/>
      <c r="K498" s="1"/>
      <c r="L498" s="15"/>
      <c r="M498" s="26"/>
      <c r="N498" s="4"/>
      <c r="O498" s="3"/>
      <c r="P498" s="3"/>
      <c r="Q498" s="15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2">
      <c r="A499" s="3"/>
      <c r="B499" s="1">
        <v>1230</v>
      </c>
      <c r="C499" s="1" t="s">
        <v>1077</v>
      </c>
      <c r="D499" s="1" t="s">
        <v>881</v>
      </c>
      <c r="E499" s="15">
        <v>0.60901368581219995</v>
      </c>
      <c r="F499" s="26">
        <v>48.732558139534881</v>
      </c>
      <c r="G499" s="19"/>
      <c r="H499" s="3"/>
      <c r="I499" s="3"/>
      <c r="J499" s="1"/>
      <c r="K499" s="1"/>
      <c r="L499" s="15"/>
      <c r="M499" s="26"/>
      <c r="N499" s="4"/>
      <c r="O499" s="3"/>
      <c r="P499" s="3"/>
      <c r="Q499" s="15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2">
      <c r="A500" s="3"/>
      <c r="B500" s="1">
        <v>1230</v>
      </c>
      <c r="C500" s="1" t="s">
        <v>1079</v>
      </c>
      <c r="D500" s="1" t="s">
        <v>881</v>
      </c>
      <c r="E500" s="15">
        <v>0.58529379114493418</v>
      </c>
      <c r="F500" s="26">
        <v>48.54</v>
      </c>
      <c r="G500" s="19"/>
      <c r="H500" s="3"/>
      <c r="I500" s="3"/>
      <c r="J500" s="1"/>
      <c r="K500" s="1"/>
      <c r="L500" s="15"/>
      <c r="M500" s="26"/>
      <c r="N500" s="4"/>
      <c r="O500" s="3"/>
      <c r="P500" s="3"/>
      <c r="Q500" s="15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2">
      <c r="A501" s="3"/>
      <c r="B501" s="1">
        <v>1230</v>
      </c>
      <c r="C501" s="1" t="s">
        <v>1081</v>
      </c>
      <c r="D501" s="1" t="s">
        <v>881</v>
      </c>
      <c r="E501" s="15">
        <v>0.49765143280324875</v>
      </c>
      <c r="F501" s="26">
        <v>84.08</v>
      </c>
      <c r="G501" s="19"/>
      <c r="H501" s="3"/>
      <c r="I501" s="3"/>
      <c r="J501" s="1"/>
      <c r="K501" s="1"/>
      <c r="L501" s="15"/>
      <c r="M501" s="26"/>
      <c r="N501" s="4"/>
      <c r="O501" s="3"/>
      <c r="P501" s="3"/>
      <c r="Q501" s="15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2">
      <c r="A502" s="3"/>
      <c r="B502" s="1">
        <v>1230</v>
      </c>
      <c r="C502" s="1" t="s">
        <v>1083</v>
      </c>
      <c r="D502" s="1" t="s">
        <v>881</v>
      </c>
      <c r="E502" s="15">
        <v>0.57223415293478175</v>
      </c>
      <c r="F502" s="26">
        <v>58.667701863354033</v>
      </c>
      <c r="G502" s="19"/>
      <c r="H502" s="3"/>
      <c r="I502" s="3"/>
      <c r="J502" s="1"/>
      <c r="K502" s="1"/>
      <c r="L502" s="15"/>
      <c r="M502" s="26"/>
      <c r="N502" s="4"/>
      <c r="O502" s="3"/>
      <c r="P502" s="3"/>
      <c r="Q502" s="15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2">
      <c r="A503" s="3"/>
      <c r="B503" s="1">
        <v>1230</v>
      </c>
      <c r="C503" s="1" t="s">
        <v>1085</v>
      </c>
      <c r="D503" s="1" t="s">
        <v>881</v>
      </c>
      <c r="E503" s="15">
        <v>0.63268919148603719</v>
      </c>
      <c r="F503" s="26">
        <v>43.613636363636367</v>
      </c>
      <c r="G503" s="19"/>
      <c r="H503" s="3"/>
      <c r="I503" s="3"/>
      <c r="J503" s="1"/>
      <c r="K503" s="1"/>
      <c r="L503" s="15"/>
      <c r="M503" s="26"/>
      <c r="N503" s="4"/>
      <c r="O503" s="3"/>
      <c r="P503" s="3"/>
      <c r="Q503" s="15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2">
      <c r="A504" s="3"/>
      <c r="B504" s="1">
        <v>1215</v>
      </c>
      <c r="C504" s="1" t="s">
        <v>1196</v>
      </c>
      <c r="D504" s="1" t="s">
        <v>881</v>
      </c>
      <c r="E504" s="15">
        <v>0.72929255124723025</v>
      </c>
      <c r="F504" s="26">
        <v>28.280575539568343</v>
      </c>
      <c r="G504" s="19"/>
      <c r="H504" s="3"/>
      <c r="I504" s="3"/>
      <c r="J504" s="1"/>
      <c r="K504" s="1"/>
      <c r="L504" s="15"/>
      <c r="M504" s="26"/>
      <c r="N504" s="4"/>
      <c r="O504" s="3"/>
      <c r="P504" s="3"/>
      <c r="Q504" s="15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2">
      <c r="A505" s="3"/>
      <c r="B505" s="1">
        <v>1215</v>
      </c>
      <c r="C505" s="1" t="s">
        <v>1197</v>
      </c>
      <c r="D505" s="1" t="s">
        <v>881</v>
      </c>
      <c r="E505" s="15">
        <v>0.73005045118958345</v>
      </c>
      <c r="F505" s="26">
        <v>22.77941176470588</v>
      </c>
      <c r="G505" s="19"/>
      <c r="H505" s="3"/>
      <c r="I505" s="3"/>
      <c r="J505" s="1"/>
      <c r="K505" s="1"/>
      <c r="L505" s="15"/>
      <c r="M505" s="26"/>
      <c r="N505" s="4"/>
      <c r="O505" s="3"/>
      <c r="P505" s="3"/>
      <c r="Q505" s="15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2">
      <c r="A506" s="3"/>
      <c r="B506" s="1">
        <v>1215</v>
      </c>
      <c r="C506" s="1" t="s">
        <v>1198</v>
      </c>
      <c r="D506" s="1" t="s">
        <v>881</v>
      </c>
      <c r="E506" s="15">
        <v>0.73212379887510104</v>
      </c>
      <c r="F506" s="26">
        <v>25.153488372093026</v>
      </c>
      <c r="G506" s="19"/>
      <c r="H506" s="3"/>
      <c r="I506" s="3"/>
      <c r="J506" s="1"/>
      <c r="K506" s="1"/>
      <c r="L506" s="15"/>
      <c r="M506" s="26"/>
      <c r="N506" s="4"/>
      <c r="O506" s="3"/>
      <c r="P506" s="3"/>
      <c r="Q506" s="15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2">
      <c r="A507" s="3"/>
      <c r="B507" s="1">
        <v>1115</v>
      </c>
      <c r="C507" s="1" t="s">
        <v>1199</v>
      </c>
      <c r="D507" s="1" t="s">
        <v>881</v>
      </c>
      <c r="E507" s="15">
        <v>0.67113265592648708</v>
      </c>
      <c r="F507" s="26">
        <v>78</v>
      </c>
      <c r="G507" s="19"/>
      <c r="H507" s="3"/>
      <c r="I507" s="3"/>
      <c r="J507" s="1"/>
      <c r="K507" s="1"/>
      <c r="L507" s="15"/>
      <c r="M507" s="26"/>
      <c r="N507" s="4"/>
      <c r="O507" s="3"/>
      <c r="P507" s="3"/>
      <c r="Q507" s="15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2">
      <c r="A508" s="3"/>
      <c r="B508" s="1">
        <v>1115</v>
      </c>
      <c r="C508" s="1" t="s">
        <v>1200</v>
      </c>
      <c r="D508" s="1" t="s">
        <v>881</v>
      </c>
      <c r="E508" s="15">
        <v>0.70856710708655424</v>
      </c>
      <c r="F508" s="26">
        <v>59.55617977528091</v>
      </c>
      <c r="G508" s="19"/>
      <c r="H508" s="3"/>
      <c r="I508" s="3"/>
      <c r="J508" s="1"/>
      <c r="K508" s="1"/>
      <c r="L508" s="15"/>
      <c r="M508" s="26"/>
      <c r="N508" s="4"/>
      <c r="O508" s="3"/>
      <c r="P508" s="3"/>
      <c r="Q508" s="15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2">
      <c r="A509" s="3" t="s">
        <v>1383</v>
      </c>
      <c r="B509" s="1">
        <v>1000</v>
      </c>
      <c r="C509" s="1" t="s">
        <v>1201</v>
      </c>
      <c r="D509" s="1" t="s">
        <v>845</v>
      </c>
      <c r="E509" s="15">
        <v>0.61832852283329054</v>
      </c>
      <c r="F509" s="26">
        <v>195.34883720930236</v>
      </c>
      <c r="G509" s="19" t="s">
        <v>1107</v>
      </c>
      <c r="H509" s="3"/>
      <c r="I509" s="3"/>
      <c r="J509" s="1"/>
      <c r="K509" s="1"/>
      <c r="L509" s="15"/>
      <c r="M509" s="26"/>
      <c r="N509" s="4"/>
      <c r="O509" s="3"/>
      <c r="P509" s="3"/>
      <c r="Q509" s="15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2">
      <c r="A510" s="3"/>
      <c r="B510" s="1">
        <v>1000</v>
      </c>
      <c r="C510" s="1" t="s">
        <v>1203</v>
      </c>
      <c r="D510" s="1" t="s">
        <v>845</v>
      </c>
      <c r="E510" s="15">
        <v>0.64312360770580657</v>
      </c>
      <c r="F510" s="26">
        <v>219.45288753799392</v>
      </c>
      <c r="G510" s="19"/>
      <c r="H510" s="3"/>
      <c r="I510" s="3"/>
      <c r="J510" s="1"/>
      <c r="K510" s="1"/>
      <c r="L510" s="15"/>
      <c r="M510" s="26"/>
      <c r="N510" s="4"/>
      <c r="O510" s="3"/>
      <c r="P510" s="3"/>
      <c r="Q510" s="15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2">
      <c r="A511" s="3"/>
      <c r="B511" s="1">
        <v>1000</v>
      </c>
      <c r="C511" s="1" t="s">
        <v>1108</v>
      </c>
      <c r="D511" s="1" t="s">
        <v>845</v>
      </c>
      <c r="E511" s="15">
        <v>0.68022833641617453</v>
      </c>
      <c r="F511" s="26">
        <v>39.438085327783554</v>
      </c>
      <c r="G511" s="19"/>
      <c r="H511" s="3"/>
      <c r="I511" s="3"/>
      <c r="J511" s="1"/>
      <c r="K511" s="1"/>
      <c r="L511" s="15"/>
      <c r="M511" s="26"/>
      <c r="N511" s="4"/>
      <c r="O511" s="3"/>
      <c r="P511" s="3"/>
      <c r="Q511" s="15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2">
      <c r="A512" s="3"/>
      <c r="B512" s="1">
        <v>1000</v>
      </c>
      <c r="C512" s="1" t="s">
        <v>1110</v>
      </c>
      <c r="D512" s="1" t="s">
        <v>845</v>
      </c>
      <c r="E512" s="15">
        <v>0.71609752836680118</v>
      </c>
      <c r="F512" s="26">
        <v>30</v>
      </c>
      <c r="G512" s="19"/>
      <c r="H512" s="3"/>
      <c r="I512" s="3"/>
      <c r="J512" s="1"/>
      <c r="K512" s="1"/>
      <c r="L512" s="15"/>
      <c r="M512" s="26"/>
      <c r="N512" s="4"/>
      <c r="O512" s="3"/>
      <c r="P512" s="3"/>
      <c r="Q512" s="15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2">
      <c r="A513" s="3"/>
      <c r="B513" s="1">
        <v>1000</v>
      </c>
      <c r="C513" s="1" t="s">
        <v>1112</v>
      </c>
      <c r="D513" s="1" t="s">
        <v>845</v>
      </c>
      <c r="E513" s="15">
        <v>0.7351178218317872</v>
      </c>
      <c r="F513" s="26">
        <v>60.447761194029859</v>
      </c>
      <c r="G513" s="19"/>
      <c r="H513" s="3"/>
      <c r="I513" s="3"/>
      <c r="J513" s="1"/>
      <c r="K513" s="1"/>
      <c r="L513" s="15"/>
      <c r="M513" s="26"/>
      <c r="N513" s="4"/>
      <c r="O513" s="3"/>
      <c r="P513" s="3"/>
      <c r="Q513" s="15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2">
      <c r="A514" s="3"/>
      <c r="B514" s="1">
        <v>1000</v>
      </c>
      <c r="C514" s="1" t="s">
        <v>1113</v>
      </c>
      <c r="D514" s="1" t="s">
        <v>845</v>
      </c>
      <c r="E514" s="15">
        <v>0.70039016309233271</v>
      </c>
      <c r="F514" s="26">
        <v>76.695437731196051</v>
      </c>
      <c r="G514" s="19"/>
      <c r="H514" s="3"/>
      <c r="I514" s="3"/>
      <c r="J514" s="1"/>
      <c r="K514" s="1"/>
      <c r="L514" s="15"/>
      <c r="M514" s="26"/>
      <c r="N514" s="4"/>
      <c r="O514" s="3"/>
      <c r="P514" s="3"/>
      <c r="Q514" s="15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2">
      <c r="A515" s="3"/>
      <c r="B515" s="1">
        <v>1000</v>
      </c>
      <c r="C515" s="1" t="s">
        <v>1114</v>
      </c>
      <c r="D515" s="1" t="s">
        <v>845</v>
      </c>
      <c r="E515" s="15">
        <v>0.70580246927537604</v>
      </c>
      <c r="F515" s="26">
        <v>73.272490221642755</v>
      </c>
      <c r="G515" s="19"/>
      <c r="H515" s="3"/>
      <c r="I515" s="3"/>
      <c r="J515" s="1"/>
      <c r="K515" s="1"/>
      <c r="L515" s="15"/>
      <c r="M515" s="26"/>
      <c r="N515" s="4"/>
      <c r="O515" s="3"/>
      <c r="P515" s="3"/>
      <c r="Q515" s="15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2">
      <c r="A516" s="3"/>
      <c r="B516" s="1">
        <v>1000</v>
      </c>
      <c r="C516" s="1" t="s">
        <v>1116</v>
      </c>
      <c r="D516" s="1" t="s">
        <v>845</v>
      </c>
      <c r="E516" s="15">
        <v>0.70271641873289703</v>
      </c>
      <c r="F516" s="26">
        <v>38.118811881188115</v>
      </c>
      <c r="G516" s="19"/>
      <c r="H516" s="3"/>
      <c r="I516" s="3"/>
      <c r="J516" s="1"/>
      <c r="K516" s="1"/>
      <c r="L516" s="15"/>
      <c r="M516" s="26"/>
      <c r="N516" s="4"/>
      <c r="O516" s="3"/>
      <c r="P516" s="3"/>
      <c r="Q516" s="15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2">
      <c r="A517" s="3"/>
      <c r="B517" s="1">
        <v>1000</v>
      </c>
      <c r="C517" s="1" t="s">
        <v>1118</v>
      </c>
      <c r="D517" s="1" t="s">
        <v>845</v>
      </c>
      <c r="E517" s="15">
        <v>0.70271641873289703</v>
      </c>
      <c r="F517" s="26">
        <v>38.118811881188115</v>
      </c>
      <c r="G517" s="19"/>
      <c r="H517" s="3"/>
      <c r="I517" s="3"/>
      <c r="J517" s="1"/>
      <c r="K517" s="1"/>
      <c r="L517" s="15"/>
      <c r="M517" s="26"/>
      <c r="N517" s="4"/>
      <c r="O517" s="3"/>
      <c r="P517" s="3"/>
      <c r="Q517" s="15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2">
      <c r="A518" s="3"/>
      <c r="B518" s="1">
        <v>1000</v>
      </c>
      <c r="C518" s="1" t="s">
        <v>1120</v>
      </c>
      <c r="D518" s="1" t="s">
        <v>845</v>
      </c>
      <c r="E518" s="15">
        <v>0.69515899551227578</v>
      </c>
      <c r="F518" s="26">
        <v>53.749999999999993</v>
      </c>
      <c r="G518" s="19"/>
      <c r="H518" s="3"/>
      <c r="I518" s="3"/>
      <c r="J518" s="1"/>
      <c r="K518" s="1"/>
      <c r="L518" s="15"/>
      <c r="M518" s="26"/>
      <c r="N518" s="4"/>
      <c r="O518" s="3"/>
      <c r="P518" s="3"/>
      <c r="Q518" s="15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2">
      <c r="A519" s="3"/>
      <c r="B519" s="1">
        <v>1000</v>
      </c>
      <c r="C519" s="1" t="s">
        <v>1122</v>
      </c>
      <c r="D519" s="1" t="s">
        <v>845</v>
      </c>
      <c r="E519" s="15">
        <v>0.69515899551227578</v>
      </c>
      <c r="F519" s="26">
        <v>53.749999999999993</v>
      </c>
      <c r="G519" s="19"/>
      <c r="H519" s="3"/>
      <c r="I519" s="3"/>
      <c r="J519" s="1"/>
      <c r="K519" s="1"/>
      <c r="L519" s="15"/>
      <c r="M519" s="26"/>
      <c r="N519" s="4"/>
      <c r="O519" s="3"/>
      <c r="P519" s="3"/>
      <c r="Q519" s="15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2">
      <c r="A520" s="3"/>
      <c r="B520" s="1">
        <v>1000</v>
      </c>
      <c r="C520" s="1" t="s">
        <v>1124</v>
      </c>
      <c r="D520" s="1" t="s">
        <v>845</v>
      </c>
      <c r="E520" s="15">
        <v>0.71129517417461108</v>
      </c>
      <c r="F520" s="26">
        <v>49.351851851851855</v>
      </c>
      <c r="G520" s="19"/>
      <c r="H520" s="3"/>
      <c r="I520" s="3"/>
      <c r="J520" s="1"/>
      <c r="K520" s="1"/>
      <c r="L520" s="15"/>
      <c r="M520" s="26"/>
      <c r="N520" s="4"/>
      <c r="O520" s="3"/>
      <c r="P520" s="3"/>
      <c r="Q520" s="15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2">
      <c r="A521" s="3"/>
      <c r="B521" s="1">
        <v>1000</v>
      </c>
      <c r="C521" s="1" t="s">
        <v>1126</v>
      </c>
      <c r="D521" s="1" t="s">
        <v>845</v>
      </c>
      <c r="E521" s="15">
        <v>0.70817144455913739</v>
      </c>
      <c r="F521" s="26">
        <v>36.521739130434781</v>
      </c>
      <c r="G521" s="19"/>
      <c r="H521" s="3"/>
      <c r="I521" s="3"/>
      <c r="J521" s="1"/>
      <c r="K521" s="1"/>
      <c r="L521" s="15"/>
      <c r="M521" s="26"/>
      <c r="N521" s="4"/>
      <c r="O521" s="3"/>
      <c r="P521" s="3"/>
      <c r="Q521" s="15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2">
      <c r="A522" s="3"/>
      <c r="B522" s="1">
        <v>1000</v>
      </c>
      <c r="C522" s="1" t="s">
        <v>1128</v>
      </c>
      <c r="D522" s="1" t="s">
        <v>845</v>
      </c>
      <c r="E522" s="15">
        <v>0.71613142254476414</v>
      </c>
      <c r="F522" s="26">
        <v>42.396694214876035</v>
      </c>
      <c r="G522" s="19"/>
      <c r="H522" s="3"/>
      <c r="I522" s="3"/>
      <c r="J522" s="1"/>
      <c r="K522" s="1"/>
      <c r="L522" s="15"/>
      <c r="M522" s="26"/>
      <c r="N522" s="4"/>
      <c r="O522" s="3"/>
      <c r="P522" s="3"/>
      <c r="Q522" s="15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2">
      <c r="A523" s="3"/>
      <c r="B523" s="1">
        <v>1000</v>
      </c>
      <c r="C523" s="1" t="s">
        <v>1130</v>
      </c>
      <c r="D523" s="1" t="s">
        <v>845</v>
      </c>
      <c r="E523" s="15">
        <v>0.73566608678829992</v>
      </c>
      <c r="F523" s="26">
        <v>78.428571428571431</v>
      </c>
      <c r="G523" s="19"/>
      <c r="H523" s="3"/>
      <c r="I523" s="3"/>
      <c r="J523" s="1"/>
      <c r="K523" s="1"/>
      <c r="L523" s="15"/>
      <c r="M523" s="26"/>
      <c r="N523" s="4"/>
      <c r="O523" s="3"/>
      <c r="P523" s="3"/>
      <c r="Q523" s="15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2">
      <c r="A524" s="3"/>
      <c r="B524" s="1">
        <v>1000</v>
      </c>
      <c r="C524" s="1" t="s">
        <v>1132</v>
      </c>
      <c r="D524" s="1" t="s">
        <v>845</v>
      </c>
      <c r="E524" s="15">
        <v>0.72710694108047469</v>
      </c>
      <c r="F524" s="26">
        <v>70.266479663394108</v>
      </c>
      <c r="G524" s="19"/>
      <c r="H524" s="3"/>
      <c r="I524" s="3"/>
      <c r="J524" s="1"/>
      <c r="K524" s="1"/>
      <c r="L524" s="15"/>
      <c r="M524" s="26"/>
      <c r="N524" s="4"/>
      <c r="O524" s="3"/>
      <c r="P524" s="3"/>
      <c r="Q524" s="15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2">
      <c r="A525" s="3"/>
      <c r="B525" s="1">
        <v>1000</v>
      </c>
      <c r="C525" s="1" t="s">
        <v>1134</v>
      </c>
      <c r="D525" s="1" t="s">
        <v>845</v>
      </c>
      <c r="E525" s="15">
        <v>0.7112320679523364</v>
      </c>
      <c r="F525" s="26">
        <v>78.539493293591633</v>
      </c>
      <c r="G525" s="19"/>
      <c r="H525" s="3"/>
      <c r="I525" s="3"/>
      <c r="J525" s="1"/>
      <c r="K525" s="1"/>
      <c r="L525" s="15"/>
      <c r="M525" s="26"/>
      <c r="N525" s="4"/>
      <c r="O525" s="3"/>
      <c r="P525" s="3"/>
      <c r="Q525" s="15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2">
      <c r="A526" s="3"/>
      <c r="B526" s="1">
        <v>1000</v>
      </c>
      <c r="C526" s="1" t="s">
        <v>1136</v>
      </c>
      <c r="D526" s="1" t="s">
        <v>845</v>
      </c>
      <c r="E526" s="15">
        <v>0.72455150658745548</v>
      </c>
      <c r="F526" s="26">
        <v>80.308422301304859</v>
      </c>
      <c r="G526" s="19"/>
      <c r="H526" s="3"/>
      <c r="I526" s="3"/>
      <c r="J526" s="1"/>
      <c r="K526" s="1"/>
      <c r="L526" s="15"/>
      <c r="M526" s="26"/>
      <c r="N526" s="4"/>
      <c r="O526" s="3"/>
      <c r="P526" s="3"/>
      <c r="Q526" s="15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2">
      <c r="A527" s="3"/>
      <c r="B527" s="1">
        <v>1000</v>
      </c>
      <c r="C527" s="1" t="s">
        <v>1138</v>
      </c>
      <c r="D527" s="1" t="s">
        <v>845</v>
      </c>
      <c r="E527" s="15">
        <v>0.70424991839818463</v>
      </c>
      <c r="F527" s="26">
        <v>56.041666666666664</v>
      </c>
      <c r="G527" s="19"/>
      <c r="H527" s="3"/>
      <c r="I527" s="3"/>
      <c r="J527" s="1"/>
      <c r="K527" s="1"/>
      <c r="L527" s="15"/>
      <c r="M527" s="26"/>
      <c r="N527" s="4"/>
      <c r="O527" s="3"/>
      <c r="P527" s="3"/>
      <c r="Q527" s="15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2">
      <c r="A528" s="3"/>
      <c r="B528" s="1">
        <v>1000</v>
      </c>
      <c r="C528" s="1" t="s">
        <v>1219</v>
      </c>
      <c r="D528" s="1" t="s">
        <v>881</v>
      </c>
      <c r="E528" s="15">
        <v>0.49047237939829158</v>
      </c>
      <c r="F528" s="26">
        <v>330</v>
      </c>
      <c r="G528" s="19" t="s">
        <v>88</v>
      </c>
      <c r="H528" s="3"/>
      <c r="I528" s="3"/>
      <c r="J528" s="1"/>
      <c r="K528" s="1"/>
      <c r="L528" s="15"/>
      <c r="M528" s="26"/>
      <c r="N528" s="4"/>
      <c r="O528" s="3"/>
      <c r="P528" s="3"/>
      <c r="Q528" s="15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2">
      <c r="A529" s="3"/>
      <c r="B529" s="1">
        <v>1000</v>
      </c>
      <c r="C529" s="1" t="s">
        <v>1221</v>
      </c>
      <c r="D529" s="1" t="s">
        <v>881</v>
      </c>
      <c r="E529" s="15">
        <v>0.50019054878048774</v>
      </c>
      <c r="F529" s="26">
        <v>323.07692307692309</v>
      </c>
      <c r="G529" s="19"/>
      <c r="H529" s="3"/>
      <c r="I529" s="3"/>
      <c r="J529" s="1"/>
      <c r="K529" s="1"/>
      <c r="L529" s="15"/>
      <c r="M529" s="26"/>
      <c r="N529" s="4"/>
      <c r="O529" s="3"/>
      <c r="P529" s="3"/>
      <c r="Q529" s="15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2">
      <c r="A530" s="3"/>
      <c r="B530" s="1">
        <v>1000</v>
      </c>
      <c r="C530" s="1" t="s">
        <v>1140</v>
      </c>
      <c r="D530" s="1" t="s">
        <v>881</v>
      </c>
      <c r="E530" s="15">
        <v>0.63534352676280414</v>
      </c>
      <c r="F530" s="26">
        <v>60.000000000000007</v>
      </c>
      <c r="G530" s="19"/>
      <c r="H530" s="3"/>
      <c r="I530" s="3"/>
      <c r="J530" s="1"/>
      <c r="K530" s="1"/>
      <c r="L530" s="15"/>
      <c r="M530" s="26"/>
      <c r="N530" s="4"/>
      <c r="O530" s="3"/>
      <c r="P530" s="3"/>
      <c r="Q530" s="15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2">
      <c r="A531" s="3"/>
      <c r="B531" s="1">
        <v>1000</v>
      </c>
      <c r="C531" s="1" t="s">
        <v>1142</v>
      </c>
      <c r="D531" s="1" t="s">
        <v>881</v>
      </c>
      <c r="E531" s="15">
        <v>0.60411044828300431</v>
      </c>
      <c r="F531" s="26">
        <v>79.148936170212764</v>
      </c>
      <c r="G531" s="19"/>
      <c r="H531" s="3"/>
      <c r="I531" s="3"/>
      <c r="J531" s="1"/>
      <c r="K531" s="1"/>
      <c r="L531" s="15"/>
      <c r="M531" s="26"/>
      <c r="N531" s="4"/>
      <c r="O531" s="3"/>
      <c r="P531" s="3"/>
      <c r="Q531" s="15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2">
      <c r="A532" s="3"/>
      <c r="B532" s="1">
        <v>1000</v>
      </c>
      <c r="C532" s="1" t="s">
        <v>1144</v>
      </c>
      <c r="D532" s="1" t="s">
        <v>881</v>
      </c>
      <c r="E532" s="15">
        <v>0.62313044008385021</v>
      </c>
      <c r="F532" s="26">
        <v>46.969696969696969</v>
      </c>
      <c r="G532" s="19"/>
      <c r="H532" s="3"/>
      <c r="I532" s="3"/>
      <c r="J532" s="1"/>
      <c r="K532" s="1"/>
      <c r="L532" s="15"/>
      <c r="M532" s="26"/>
      <c r="N532" s="4"/>
      <c r="O532" s="3"/>
      <c r="P532" s="3"/>
      <c r="Q532" s="15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2">
      <c r="A533" s="3"/>
      <c r="B533" s="1">
        <v>1000</v>
      </c>
      <c r="C533" s="1" t="s">
        <v>1146</v>
      </c>
      <c r="D533" s="1" t="s">
        <v>881</v>
      </c>
      <c r="E533" s="15">
        <v>0.62027367459084337</v>
      </c>
      <c r="F533" s="26">
        <v>43.333333333333336</v>
      </c>
      <c r="G533" s="19"/>
      <c r="H533" s="3"/>
      <c r="I533" s="3"/>
      <c r="J533" s="1"/>
      <c r="K533" s="1"/>
      <c r="L533" s="15"/>
      <c r="M533" s="26"/>
      <c r="N533" s="4"/>
      <c r="O533" s="3"/>
      <c r="P533" s="3"/>
      <c r="Q533" s="15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2">
      <c r="A534" s="3"/>
      <c r="B534" s="1">
        <v>1000</v>
      </c>
      <c r="C534" s="1" t="s">
        <v>1148</v>
      </c>
      <c r="D534" s="1" t="s">
        <v>881</v>
      </c>
      <c r="E534" s="15">
        <v>0.62399572956199878</v>
      </c>
      <c r="F534" s="26">
        <v>37.647058823529413</v>
      </c>
      <c r="G534" s="19"/>
      <c r="H534" s="3"/>
      <c r="I534" s="3"/>
      <c r="J534" s="1"/>
      <c r="K534" s="1"/>
      <c r="L534" s="15"/>
      <c r="M534" s="26"/>
      <c r="N534" s="4"/>
      <c r="O534" s="3"/>
      <c r="P534" s="3"/>
      <c r="Q534" s="15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2">
      <c r="A535" s="3"/>
      <c r="B535" s="1">
        <v>1000</v>
      </c>
      <c r="C535" s="1" t="s">
        <v>1150</v>
      </c>
      <c r="D535" s="1" t="s">
        <v>881</v>
      </c>
      <c r="E535" s="15">
        <v>0.61101348615341255</v>
      </c>
      <c r="F535" s="26">
        <v>66.58536585365853</v>
      </c>
      <c r="G535" s="19"/>
      <c r="H535" s="3"/>
      <c r="I535" s="3"/>
      <c r="J535" s="1"/>
      <c r="K535" s="1"/>
      <c r="L535" s="15"/>
      <c r="M535" s="26"/>
      <c r="N535" s="4"/>
      <c r="O535" s="3"/>
      <c r="P535" s="3"/>
      <c r="Q535" s="15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2">
      <c r="A536" s="3"/>
      <c r="B536" s="1">
        <v>1000</v>
      </c>
      <c r="C536" s="1" t="s">
        <v>1152</v>
      </c>
      <c r="D536" s="1" t="s">
        <v>886</v>
      </c>
      <c r="E536" s="15">
        <v>0.65064687652843112</v>
      </c>
      <c r="F536" s="26">
        <v>54.549295774647895</v>
      </c>
      <c r="G536" s="19"/>
      <c r="H536" s="3"/>
      <c r="I536" s="3"/>
      <c r="J536" s="1"/>
      <c r="K536" s="1"/>
      <c r="L536" s="15"/>
      <c r="M536" s="26"/>
      <c r="N536" s="4"/>
      <c r="O536" s="3"/>
      <c r="P536" s="3"/>
      <c r="Q536" s="15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2">
      <c r="A537" s="3"/>
      <c r="B537" s="1">
        <v>1000</v>
      </c>
      <c r="C537" s="1" t="s">
        <v>1154</v>
      </c>
      <c r="D537" s="1" t="s">
        <v>886</v>
      </c>
      <c r="E537" s="15">
        <v>0.68549947481895079</v>
      </c>
      <c r="F537" s="26">
        <v>64.451612903225808</v>
      </c>
      <c r="G537" s="19"/>
      <c r="H537" s="3"/>
      <c r="I537" s="3"/>
      <c r="J537" s="1"/>
      <c r="K537" s="1"/>
      <c r="L537" s="15"/>
      <c r="M537" s="26"/>
      <c r="N537" s="4"/>
      <c r="O537" s="3"/>
      <c r="P537" s="3"/>
      <c r="Q537" s="15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2">
      <c r="A538" s="3"/>
      <c r="B538" s="1">
        <v>1000</v>
      </c>
      <c r="C538" s="1" t="s">
        <v>1156</v>
      </c>
      <c r="D538" s="1" t="s">
        <v>886</v>
      </c>
      <c r="E538" s="15">
        <v>0.71609979898055642</v>
      </c>
      <c r="F538" s="26">
        <v>73.982142857142847</v>
      </c>
      <c r="G538" s="19"/>
      <c r="H538" s="3"/>
      <c r="I538" s="3"/>
      <c r="J538" s="1"/>
      <c r="K538" s="1"/>
      <c r="L538" s="15"/>
      <c r="M538" s="26"/>
      <c r="N538" s="4"/>
      <c r="O538" s="3"/>
      <c r="P538" s="3"/>
      <c r="Q538" s="15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2">
      <c r="A539" s="3"/>
      <c r="B539" s="1">
        <v>1000</v>
      </c>
      <c r="C539" s="1" t="s">
        <v>1157</v>
      </c>
      <c r="D539" s="1" t="s">
        <v>886</v>
      </c>
      <c r="E539" s="15">
        <v>0.69741362864310985</v>
      </c>
      <c r="F539" s="26">
        <v>99.296296296296305</v>
      </c>
      <c r="G539" s="19"/>
      <c r="H539" s="3"/>
      <c r="I539" s="3"/>
      <c r="J539" s="1"/>
      <c r="K539" s="1"/>
      <c r="L539" s="15"/>
      <c r="M539" s="26"/>
      <c r="N539" s="4"/>
      <c r="O539" s="3"/>
      <c r="P539" s="3"/>
      <c r="Q539" s="15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2">
      <c r="A540" s="3"/>
      <c r="B540" s="1">
        <v>1000</v>
      </c>
      <c r="C540" s="1" t="s">
        <v>1158</v>
      </c>
      <c r="D540" s="1" t="s">
        <v>886</v>
      </c>
      <c r="E540" s="15">
        <v>0.71159231317652083</v>
      </c>
      <c r="F540" s="26">
        <v>90.13333333333334</v>
      </c>
      <c r="G540" s="19"/>
      <c r="H540" s="3"/>
      <c r="I540" s="3"/>
      <c r="J540" s="1"/>
      <c r="K540" s="1"/>
      <c r="L540" s="15"/>
      <c r="M540" s="26"/>
      <c r="N540" s="4"/>
      <c r="O540" s="3"/>
      <c r="P540" s="3"/>
      <c r="Q540" s="15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2">
      <c r="A541" s="3"/>
      <c r="B541" s="1">
        <v>1000</v>
      </c>
      <c r="C541" s="1" t="s">
        <v>1159</v>
      </c>
      <c r="D541" s="1" t="s">
        <v>886</v>
      </c>
      <c r="E541" s="15">
        <v>0.68791163283710743</v>
      </c>
      <c r="F541" s="26">
        <v>49.139534883720934</v>
      </c>
      <c r="G541" s="19"/>
      <c r="H541" s="3"/>
      <c r="I541" s="3"/>
      <c r="J541" s="1"/>
      <c r="K541" s="1"/>
      <c r="L541" s="15"/>
      <c r="M541" s="26"/>
      <c r="N541" s="4"/>
      <c r="O541" s="3"/>
      <c r="P541" s="3"/>
      <c r="Q541" s="15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2">
      <c r="A542" s="3"/>
      <c r="B542" s="1">
        <v>1000</v>
      </c>
      <c r="C542" s="1" t="s">
        <v>1160</v>
      </c>
      <c r="D542" s="1" t="s">
        <v>886</v>
      </c>
      <c r="E542" s="15">
        <v>0.690269816062268</v>
      </c>
      <c r="F542" s="26">
        <v>43.222222222222229</v>
      </c>
      <c r="G542" s="19"/>
      <c r="H542" s="3"/>
      <c r="I542" s="3"/>
      <c r="J542" s="1"/>
      <c r="K542" s="1"/>
      <c r="L542" s="15"/>
      <c r="M542" s="26"/>
      <c r="N542" s="4"/>
      <c r="O542" s="3"/>
      <c r="P542" s="3"/>
      <c r="Q542" s="15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2">
      <c r="A543" s="3"/>
      <c r="B543" s="1">
        <v>1000</v>
      </c>
      <c r="C543" s="1" t="s">
        <v>1161</v>
      </c>
      <c r="D543" s="1" t="s">
        <v>886</v>
      </c>
      <c r="E543" s="15">
        <v>0.70611326535497143</v>
      </c>
      <c r="F543" s="26">
        <v>82.576271186440678</v>
      </c>
      <c r="G543" s="19"/>
      <c r="H543" s="3"/>
      <c r="I543" s="3"/>
      <c r="J543" s="1"/>
      <c r="K543" s="1"/>
      <c r="L543" s="15"/>
      <c r="M543" s="26"/>
      <c r="N543" s="4"/>
      <c r="O543" s="3"/>
      <c r="P543" s="3"/>
      <c r="Q543" s="15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2">
      <c r="A544" s="3"/>
      <c r="B544" s="1">
        <v>1000</v>
      </c>
      <c r="C544" s="1" t="s">
        <v>1163</v>
      </c>
      <c r="D544" s="1" t="s">
        <v>886</v>
      </c>
      <c r="E544" s="15">
        <v>0.69329470430281415</v>
      </c>
      <c r="F544" s="26">
        <v>84.288135593220346</v>
      </c>
      <c r="G544" s="19"/>
      <c r="H544" s="3"/>
      <c r="I544" s="3"/>
      <c r="J544" s="1"/>
      <c r="K544" s="1"/>
      <c r="L544" s="15"/>
      <c r="M544" s="26"/>
      <c r="N544" s="4"/>
      <c r="O544" s="3"/>
      <c r="P544" s="3"/>
      <c r="Q544" s="15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2">
      <c r="A545" s="3"/>
      <c r="B545" s="1">
        <v>1000</v>
      </c>
      <c r="C545" s="1" t="s">
        <v>1165</v>
      </c>
      <c r="D545" s="1" t="s">
        <v>886</v>
      </c>
      <c r="E545" s="15">
        <v>0.68324913298347034</v>
      </c>
      <c r="F545" s="26">
        <v>85.927272727272722</v>
      </c>
      <c r="G545" s="19"/>
      <c r="H545" s="3"/>
      <c r="I545" s="3"/>
      <c r="J545" s="1"/>
      <c r="K545" s="1"/>
      <c r="L545" s="15"/>
      <c r="M545" s="26"/>
      <c r="N545" s="4"/>
      <c r="O545" s="3"/>
      <c r="P545" s="3"/>
      <c r="Q545" s="15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2">
      <c r="A546" s="3"/>
      <c r="B546" s="1">
        <v>1000</v>
      </c>
      <c r="C546" s="1" t="s">
        <v>1167</v>
      </c>
      <c r="D546" s="1" t="s">
        <v>886</v>
      </c>
      <c r="E546" s="15">
        <v>0.70825374923880691</v>
      </c>
      <c r="F546" s="26">
        <v>95.606557377049185</v>
      </c>
      <c r="G546" s="19"/>
      <c r="H546" s="3"/>
      <c r="I546" s="3"/>
      <c r="J546" s="1"/>
      <c r="K546" s="1"/>
      <c r="L546" s="15"/>
      <c r="M546" s="26"/>
      <c r="N546" s="4"/>
      <c r="O546" s="3"/>
      <c r="P546" s="3"/>
      <c r="Q546" s="15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2">
      <c r="A547" s="3"/>
      <c r="B547" s="1">
        <v>1000</v>
      </c>
      <c r="C547" s="1" t="s">
        <v>1169</v>
      </c>
      <c r="D547" s="1" t="s">
        <v>886</v>
      </c>
      <c r="E547" s="15">
        <v>0.71034849663973543</v>
      </c>
      <c r="F547" s="26">
        <v>93.606557377049185</v>
      </c>
      <c r="G547" s="19"/>
      <c r="H547" s="3"/>
      <c r="I547" s="3"/>
      <c r="J547" s="1"/>
      <c r="K547" s="1"/>
      <c r="L547" s="15"/>
      <c r="M547" s="26"/>
      <c r="N547" s="4"/>
      <c r="O547" s="3"/>
      <c r="P547" s="3"/>
      <c r="Q547" s="15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2">
      <c r="A548" s="3" t="s">
        <v>1530</v>
      </c>
      <c r="B548" s="1">
        <v>1000</v>
      </c>
      <c r="C548" s="1" t="s">
        <v>1451</v>
      </c>
      <c r="D548" s="1" t="s">
        <v>1175</v>
      </c>
      <c r="E548" s="15">
        <v>0.68709216737148582</v>
      </c>
      <c r="F548" s="26">
        <v>188.24306772728565</v>
      </c>
      <c r="G548" s="19" t="s">
        <v>1444</v>
      </c>
      <c r="H548" s="3"/>
      <c r="I548" s="3"/>
      <c r="J548" s="1"/>
      <c r="K548" s="1"/>
      <c r="L548" s="15"/>
      <c r="M548" s="26"/>
      <c r="N548" s="4"/>
      <c r="O548" s="3"/>
      <c r="P548" s="3"/>
      <c r="Q548" s="15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2">
      <c r="A549" s="3"/>
      <c r="B549" s="1">
        <v>1000</v>
      </c>
      <c r="C549" s="1" t="s">
        <v>1531</v>
      </c>
      <c r="D549" s="1" t="s">
        <v>1175</v>
      </c>
      <c r="E549" s="15">
        <v>0.63384255174034987</v>
      </c>
      <c r="F549" s="26">
        <v>148.96792712127117</v>
      </c>
      <c r="G549" s="19"/>
      <c r="H549" s="3"/>
      <c r="I549" s="3"/>
      <c r="J549" s="1"/>
      <c r="K549" s="1"/>
      <c r="L549" s="15"/>
      <c r="M549" s="26"/>
      <c r="N549" s="4"/>
      <c r="O549" s="3"/>
      <c r="P549" s="3"/>
      <c r="Q549" s="15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2">
      <c r="A550" s="3"/>
      <c r="B550" s="1">
        <v>1000</v>
      </c>
      <c r="C550" s="1" t="s">
        <v>1532</v>
      </c>
      <c r="D550" s="1" t="s">
        <v>1175</v>
      </c>
      <c r="E550" s="15">
        <v>0.67512852265183287</v>
      </c>
      <c r="F550" s="26">
        <v>210.13590714940804</v>
      </c>
      <c r="G550" s="19"/>
      <c r="H550" s="3"/>
      <c r="I550" s="3"/>
      <c r="J550" s="1"/>
      <c r="K550" s="1"/>
      <c r="L550" s="15"/>
      <c r="M550" s="26"/>
      <c r="N550" s="4"/>
      <c r="O550" s="3"/>
      <c r="P550" s="3"/>
      <c r="Q550" s="15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2">
      <c r="A551" s="3"/>
      <c r="B551" s="1">
        <v>1000</v>
      </c>
      <c r="C551" s="1" t="s">
        <v>1452</v>
      </c>
      <c r="D551" s="1" t="s">
        <v>1175</v>
      </c>
      <c r="E551" s="15">
        <v>0.72053841001087671</v>
      </c>
      <c r="F551" s="26">
        <v>282.42560293492357</v>
      </c>
      <c r="G551" s="19"/>
      <c r="H551" s="3"/>
      <c r="I551" s="3"/>
      <c r="J551" s="1"/>
      <c r="K551" s="1"/>
      <c r="L551" s="15"/>
      <c r="M551" s="26"/>
      <c r="N551" s="4"/>
      <c r="O551" s="3"/>
      <c r="P551" s="3"/>
      <c r="Q551" s="15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2">
      <c r="A552" s="3"/>
      <c r="B552" s="1">
        <v>1000</v>
      </c>
      <c r="C552" s="1" t="s">
        <v>1453</v>
      </c>
      <c r="D552" s="1" t="s">
        <v>1175</v>
      </c>
      <c r="E552" s="15">
        <v>0.71235709784583268</v>
      </c>
      <c r="F552" s="26">
        <v>319.44133463924828</v>
      </c>
      <c r="G552" s="19"/>
      <c r="H552" s="3"/>
      <c r="I552" s="3"/>
      <c r="J552" s="1"/>
      <c r="K552" s="1"/>
      <c r="L552" s="15"/>
      <c r="M552" s="26"/>
      <c r="N552" s="4"/>
      <c r="O552" s="3"/>
      <c r="P552" s="3"/>
      <c r="Q552" s="15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2">
      <c r="A553" s="3"/>
      <c r="B553" s="1">
        <v>1000</v>
      </c>
      <c r="C553" s="1" t="s">
        <v>1533</v>
      </c>
      <c r="D553" s="1" t="s">
        <v>1175</v>
      </c>
      <c r="E553" s="15">
        <v>0.95856467697945247</v>
      </c>
      <c r="F553" s="26">
        <v>1323.2227981523872</v>
      </c>
      <c r="G553" s="19"/>
      <c r="H553" s="3"/>
      <c r="I553" s="3"/>
      <c r="J553" s="1"/>
      <c r="K553" s="1"/>
      <c r="L553" s="15"/>
      <c r="M553" s="26"/>
      <c r="N553" s="4"/>
      <c r="O553" s="3"/>
      <c r="P553" s="3"/>
      <c r="Q553" s="15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2">
      <c r="A554" s="3"/>
      <c r="B554" s="1">
        <v>1000</v>
      </c>
      <c r="C554" s="1" t="s">
        <v>1534</v>
      </c>
      <c r="D554" s="1" t="s">
        <v>1175</v>
      </c>
      <c r="E554" s="15">
        <v>0.64734019460457193</v>
      </c>
      <c r="F554" s="26">
        <v>287.46716419563654</v>
      </c>
      <c r="G554" s="19"/>
      <c r="H554" s="3"/>
      <c r="I554" s="3"/>
      <c r="J554" s="1"/>
      <c r="K554" s="1"/>
      <c r="L554" s="15"/>
      <c r="M554" s="26"/>
      <c r="N554" s="4"/>
      <c r="O554" s="3"/>
      <c r="P554" s="3"/>
      <c r="Q554" s="15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2">
      <c r="A555" s="3"/>
      <c r="B555" s="1">
        <v>1000</v>
      </c>
      <c r="C555" s="1" t="s">
        <v>1535</v>
      </c>
      <c r="D555" s="1" t="s">
        <v>1175</v>
      </c>
      <c r="E555" s="15">
        <v>0.63441000038105388</v>
      </c>
      <c r="F555" s="26">
        <v>240.18874505342353</v>
      </c>
      <c r="G555" s="19"/>
      <c r="H555" s="3"/>
      <c r="I555" s="3"/>
      <c r="J555" s="1"/>
      <c r="K555" s="1"/>
      <c r="L555" s="15"/>
      <c r="M555" s="26"/>
      <c r="N555" s="4"/>
      <c r="O555" s="3"/>
      <c r="P555" s="3"/>
      <c r="Q555" s="15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2">
      <c r="A556" s="3"/>
      <c r="B556" s="1">
        <v>1000</v>
      </c>
      <c r="C556" s="1" t="s">
        <v>1536</v>
      </c>
      <c r="D556" s="1" t="s">
        <v>1175</v>
      </c>
      <c r="E556" s="15">
        <v>0.61654571392960211</v>
      </c>
      <c r="F556" s="26">
        <v>132.56153282511383</v>
      </c>
      <c r="G556" s="19"/>
      <c r="H556" s="3"/>
      <c r="I556" s="3"/>
      <c r="J556" s="1"/>
      <c r="K556" s="1"/>
      <c r="L556" s="15"/>
      <c r="M556" s="26"/>
      <c r="N556" s="4"/>
      <c r="O556" s="3"/>
      <c r="P556" s="3"/>
      <c r="Q556" s="15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2">
      <c r="A557" s="3"/>
      <c r="B557" s="1">
        <v>1000</v>
      </c>
      <c r="C557" s="1" t="s">
        <v>1537</v>
      </c>
      <c r="D557" s="1" t="s">
        <v>1175</v>
      </c>
      <c r="E557" s="15">
        <v>0.64046773995667849</v>
      </c>
      <c r="F557" s="26">
        <v>288.29505517727506</v>
      </c>
      <c r="G557" s="19"/>
      <c r="H557" s="3"/>
      <c r="I557" s="3"/>
      <c r="J557" s="1"/>
      <c r="K557" s="1"/>
      <c r="L557" s="15"/>
      <c r="M557" s="26"/>
      <c r="N557" s="4"/>
      <c r="O557" s="3"/>
      <c r="P557" s="3"/>
      <c r="Q557" s="15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2">
      <c r="A558" s="3"/>
      <c r="B558" s="1">
        <v>1000</v>
      </c>
      <c r="C558" s="1" t="s">
        <v>1538</v>
      </c>
      <c r="D558" s="1" t="s">
        <v>1175</v>
      </c>
      <c r="E558" s="15">
        <v>0.63940880920525989</v>
      </c>
      <c r="F558" s="26">
        <v>316.56483595410026</v>
      </c>
      <c r="G558" s="19"/>
      <c r="H558" s="3"/>
      <c r="I558" s="3"/>
      <c r="J558" s="1"/>
      <c r="K558" s="1"/>
      <c r="L558" s="15"/>
      <c r="M558" s="26"/>
      <c r="N558" s="4"/>
      <c r="O558" s="3"/>
      <c r="P558" s="3"/>
      <c r="Q558" s="15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2">
      <c r="A559" s="3"/>
      <c r="B559" s="1">
        <v>1000</v>
      </c>
      <c r="C559" s="1" t="s">
        <v>1539</v>
      </c>
      <c r="D559" s="1" t="s">
        <v>1175</v>
      </c>
      <c r="E559" s="15">
        <v>0.61783559103748598</v>
      </c>
      <c r="F559" s="26">
        <v>145.87881713252915</v>
      </c>
      <c r="G559" s="19"/>
      <c r="H559" s="3"/>
      <c r="I559" s="3"/>
      <c r="J559" s="1"/>
      <c r="K559" s="1"/>
      <c r="L559" s="15"/>
      <c r="M559" s="26"/>
      <c r="N559" s="4"/>
      <c r="O559" s="3"/>
      <c r="P559" s="3"/>
      <c r="Q559" s="15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2">
      <c r="A560" s="3"/>
      <c r="B560" s="1">
        <v>1000</v>
      </c>
      <c r="C560" s="1" t="s">
        <v>1540</v>
      </c>
      <c r="D560" s="1" t="s">
        <v>1175</v>
      </c>
      <c r="E560" s="15">
        <v>0.94797188457807124</v>
      </c>
      <c r="F560" s="26">
        <v>1612.742232058685</v>
      </c>
      <c r="G560" s="19"/>
      <c r="H560" s="3"/>
      <c r="I560" s="3"/>
      <c r="J560" s="1"/>
      <c r="K560" s="1"/>
      <c r="L560" s="15"/>
      <c r="M560" s="26"/>
      <c r="N560" s="4"/>
      <c r="O560" s="3"/>
      <c r="P560" s="3"/>
      <c r="Q560" s="15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2">
      <c r="A561" s="3"/>
      <c r="B561" s="1">
        <v>1000</v>
      </c>
      <c r="C561" s="1" t="s">
        <v>1541</v>
      </c>
      <c r="D561" s="1" t="s">
        <v>1175</v>
      </c>
      <c r="E561" s="15">
        <v>0.73911801064824068</v>
      </c>
      <c r="F561" s="26">
        <v>744.29255131774255</v>
      </c>
      <c r="G561" s="19"/>
      <c r="H561" s="3"/>
      <c r="I561" s="3"/>
      <c r="J561" s="1"/>
      <c r="K561" s="1"/>
      <c r="L561" s="15"/>
      <c r="M561" s="26"/>
      <c r="N561" s="4"/>
      <c r="O561" s="3"/>
      <c r="P561" s="3"/>
      <c r="Q561" s="15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2">
      <c r="A562" s="3"/>
      <c r="B562" s="1">
        <v>1000</v>
      </c>
      <c r="C562" s="1" t="s">
        <v>1542</v>
      </c>
      <c r="D562" s="1" t="s">
        <v>1175</v>
      </c>
      <c r="E562" s="15">
        <v>0.88952337696245287</v>
      </c>
      <c r="F562" s="26">
        <v>166.37008060032633</v>
      </c>
      <c r="G562" s="19"/>
      <c r="H562" s="3"/>
      <c r="I562" s="3"/>
      <c r="J562" s="1"/>
      <c r="K562" s="1"/>
      <c r="L562" s="15"/>
      <c r="M562" s="26"/>
      <c r="N562" s="4"/>
      <c r="O562" s="3"/>
      <c r="P562" s="3"/>
      <c r="Q562" s="15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2">
      <c r="A563" s="3"/>
      <c r="B563" s="1">
        <v>1000</v>
      </c>
      <c r="C563" s="1" t="s">
        <v>1543</v>
      </c>
      <c r="D563" s="1" t="s">
        <v>1175</v>
      </c>
      <c r="E563" s="15">
        <v>0.97984855412473981</v>
      </c>
      <c r="F563" s="26">
        <v>168.03444069216013</v>
      </c>
      <c r="G563" s="19"/>
      <c r="H563" s="3"/>
      <c r="I563" s="3"/>
      <c r="J563" s="1"/>
      <c r="K563" s="1"/>
      <c r="L563" s="15"/>
      <c r="M563" s="26"/>
      <c r="N563" s="4"/>
      <c r="O563" s="3"/>
      <c r="P563" s="3"/>
      <c r="Q563" s="15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2">
      <c r="A564" s="3"/>
      <c r="B564" s="1">
        <v>1000</v>
      </c>
      <c r="C564" s="1" t="s">
        <v>1544</v>
      </c>
      <c r="D564" s="1" t="s">
        <v>1175</v>
      </c>
      <c r="E564" s="15">
        <v>0.87650667149624772</v>
      </c>
      <c r="F564" s="26">
        <v>144.09138106437672</v>
      </c>
      <c r="G564" s="19"/>
      <c r="H564" s="3"/>
      <c r="I564" s="3"/>
      <c r="J564" s="1"/>
      <c r="K564" s="1"/>
      <c r="L564" s="15"/>
      <c r="M564" s="26"/>
      <c r="N564" s="4"/>
      <c r="O564" s="3"/>
      <c r="P564" s="3"/>
      <c r="Q564" s="15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2">
      <c r="A565" s="3"/>
      <c r="B565" s="1">
        <v>1000</v>
      </c>
      <c r="C565" s="1" t="s">
        <v>1545</v>
      </c>
      <c r="D565" s="1" t="s">
        <v>1175</v>
      </c>
      <c r="E565" s="15">
        <v>0.79062725702791581</v>
      </c>
      <c r="F565" s="26">
        <v>42.047007247176509</v>
      </c>
      <c r="G565" s="19"/>
      <c r="H565" s="3"/>
      <c r="I565" s="3"/>
      <c r="J565" s="1"/>
      <c r="K565" s="1"/>
      <c r="L565" s="15"/>
      <c r="M565" s="26"/>
      <c r="N565" s="4"/>
      <c r="O565" s="3"/>
      <c r="P565" s="3"/>
      <c r="Q565" s="15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2">
      <c r="A566" s="3"/>
      <c r="B566" s="1">
        <v>1000</v>
      </c>
      <c r="C566" s="1" t="s">
        <v>1546</v>
      </c>
      <c r="D566" s="1" t="s">
        <v>1175</v>
      </c>
      <c r="E566" s="15">
        <v>0.86587303624495759</v>
      </c>
      <c r="F566" s="26">
        <v>42.634868435549826</v>
      </c>
      <c r="G566" s="19"/>
      <c r="H566" s="3"/>
      <c r="I566" s="3"/>
      <c r="J566" s="1"/>
      <c r="K566" s="1"/>
      <c r="L566" s="15"/>
      <c r="M566" s="26"/>
      <c r="N566" s="4"/>
      <c r="O566" s="3"/>
      <c r="P566" s="3"/>
      <c r="Q566" s="15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2">
      <c r="A567" s="3"/>
      <c r="B567" s="1">
        <v>1000</v>
      </c>
      <c r="C567" s="1" t="s">
        <v>1454</v>
      </c>
      <c r="D567" s="1" t="s">
        <v>1175</v>
      </c>
      <c r="E567" s="15">
        <v>0.85204714425487593</v>
      </c>
      <c r="F567" s="26">
        <v>44.950093424048184</v>
      </c>
      <c r="G567" s="19"/>
      <c r="H567" s="3"/>
      <c r="I567" s="3"/>
      <c r="J567" s="1"/>
      <c r="K567" s="1"/>
      <c r="L567" s="15"/>
      <c r="M567" s="26"/>
      <c r="N567" s="4"/>
      <c r="O567" s="3"/>
      <c r="P567" s="3"/>
      <c r="Q567" s="15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2">
      <c r="A568" s="3"/>
      <c r="B568" s="1">
        <v>1000</v>
      </c>
      <c r="C568" s="1" t="s">
        <v>1455</v>
      </c>
      <c r="D568" s="1" t="s">
        <v>1175</v>
      </c>
      <c r="E568" s="15">
        <v>1.0169805047609768</v>
      </c>
      <c r="F568" s="26">
        <v>169.69096183174679</v>
      </c>
      <c r="G568" s="19"/>
      <c r="H568" s="3"/>
      <c r="I568" s="3"/>
      <c r="J568" s="1"/>
      <c r="K568" s="1"/>
      <c r="L568" s="15"/>
      <c r="M568" s="26"/>
      <c r="N568" s="4"/>
      <c r="O568" s="3"/>
      <c r="P568" s="3"/>
      <c r="Q568" s="15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2">
      <c r="A569" s="3"/>
      <c r="B569" s="1">
        <v>1000</v>
      </c>
      <c r="C569" s="1" t="s">
        <v>1547</v>
      </c>
      <c r="D569" s="1" t="s">
        <v>1175</v>
      </c>
      <c r="E569" s="15">
        <v>0.76484448260429638</v>
      </c>
      <c r="F569" s="26">
        <v>160.27011545914729</v>
      </c>
      <c r="G569" s="19"/>
      <c r="H569" s="3"/>
      <c r="I569" s="3"/>
      <c r="J569" s="1"/>
      <c r="K569" s="1"/>
      <c r="L569" s="15"/>
      <c r="M569" s="26"/>
      <c r="N569" s="4"/>
      <c r="O569" s="3"/>
      <c r="P569" s="3"/>
      <c r="Q569" s="15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2">
      <c r="A570" s="3"/>
      <c r="B570" s="1">
        <v>1000</v>
      </c>
      <c r="C570" s="1" t="s">
        <v>1548</v>
      </c>
      <c r="D570" s="1" t="s">
        <v>1175</v>
      </c>
      <c r="E570" s="15">
        <v>0.72654425119356558</v>
      </c>
      <c r="F570" s="26">
        <v>57.984478087449851</v>
      </c>
      <c r="G570" s="19"/>
      <c r="H570" s="3"/>
      <c r="I570" s="3"/>
      <c r="J570" s="1"/>
      <c r="K570" s="1"/>
      <c r="L570" s="15"/>
      <c r="M570" s="26"/>
      <c r="N570" s="4"/>
      <c r="O570" s="3"/>
      <c r="P570" s="3"/>
      <c r="Q570" s="15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2">
      <c r="A571" s="3"/>
      <c r="B571" s="1">
        <v>1000</v>
      </c>
      <c r="C571" s="1" t="s">
        <v>1549</v>
      </c>
      <c r="D571" s="1" t="s">
        <v>1175</v>
      </c>
      <c r="E571" s="15">
        <v>0.75553743591342915</v>
      </c>
      <c r="F571" s="26">
        <v>126.92205675602925</v>
      </c>
      <c r="G571" s="19"/>
      <c r="H571" s="3"/>
      <c r="I571" s="3"/>
      <c r="J571" s="1"/>
      <c r="K571" s="1"/>
      <c r="L571" s="15"/>
      <c r="M571" s="26"/>
      <c r="N571" s="4"/>
      <c r="O571" s="3"/>
      <c r="P571" s="3"/>
      <c r="Q571" s="15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2">
      <c r="A572" s="3"/>
      <c r="B572" s="1">
        <v>1000</v>
      </c>
      <c r="C572" s="1" t="s">
        <v>1550</v>
      </c>
      <c r="D572" s="1" t="s">
        <v>1175</v>
      </c>
      <c r="E572" s="15">
        <v>0.63075454564465572</v>
      </c>
      <c r="F572" s="26">
        <v>43.19801779337952</v>
      </c>
      <c r="G572" s="19"/>
      <c r="H572" s="3"/>
      <c r="I572" s="3"/>
      <c r="J572" s="1"/>
      <c r="K572" s="1"/>
      <c r="L572" s="15"/>
      <c r="M572" s="26"/>
      <c r="N572" s="4"/>
      <c r="O572" s="3"/>
      <c r="P572" s="3"/>
      <c r="Q572" s="15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2">
      <c r="A573" s="3"/>
      <c r="B573" s="1">
        <v>1000</v>
      </c>
      <c r="C573" s="1" t="s">
        <v>1551</v>
      </c>
      <c r="D573" s="1" t="s">
        <v>1175</v>
      </c>
      <c r="E573" s="15">
        <v>0.65394533531347621</v>
      </c>
      <c r="F573" s="26">
        <v>11.089887192695805</v>
      </c>
      <c r="G573" s="19"/>
      <c r="H573" s="3"/>
      <c r="I573" s="3"/>
      <c r="J573" s="1"/>
      <c r="K573" s="1"/>
      <c r="L573" s="15"/>
      <c r="M573" s="26"/>
      <c r="N573" s="4"/>
      <c r="O573" s="3"/>
      <c r="P573" s="3"/>
      <c r="Q573" s="15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2">
      <c r="A574" s="3"/>
      <c r="B574" s="1">
        <v>1000</v>
      </c>
      <c r="C574" s="1" t="s">
        <v>1552</v>
      </c>
      <c r="D574" s="1" t="s">
        <v>1175</v>
      </c>
      <c r="E574" s="15">
        <v>0.70481475448421682</v>
      </c>
      <c r="F574" s="26">
        <v>128.00027631572698</v>
      </c>
      <c r="G574" s="19"/>
      <c r="H574" s="3"/>
      <c r="I574" s="3"/>
      <c r="J574" s="1"/>
      <c r="K574" s="1"/>
      <c r="L574" s="15"/>
      <c r="M574" s="26"/>
      <c r="N574" s="4"/>
      <c r="O574" s="3"/>
      <c r="P574" s="3"/>
      <c r="Q574" s="15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2">
      <c r="A575" s="3"/>
      <c r="B575" s="1">
        <v>1000</v>
      </c>
      <c r="C575" s="1" t="s">
        <v>1553</v>
      </c>
      <c r="D575" s="1" t="s">
        <v>1175</v>
      </c>
      <c r="E575" s="15">
        <v>0.69652586723395515</v>
      </c>
      <c r="F575" s="26">
        <v>25.506956134608572</v>
      </c>
      <c r="G575" s="19"/>
      <c r="H575" s="3"/>
      <c r="I575" s="3"/>
      <c r="J575" s="1"/>
      <c r="K575" s="1"/>
      <c r="L575" s="15"/>
      <c r="M575" s="26"/>
      <c r="N575" s="4"/>
      <c r="O575" s="3"/>
      <c r="P575" s="3"/>
      <c r="Q575" s="15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2">
      <c r="A576" s="3" t="s">
        <v>1368</v>
      </c>
      <c r="B576" s="1">
        <v>950</v>
      </c>
      <c r="C576" s="1" t="s">
        <v>1241</v>
      </c>
      <c r="D576" s="1" t="s">
        <v>881</v>
      </c>
      <c r="E576" s="15">
        <v>0.54193274527411162</v>
      </c>
      <c r="F576" s="26">
        <v>25.665505226480835</v>
      </c>
      <c r="G576" s="19" t="s">
        <v>88</v>
      </c>
      <c r="H576" s="3"/>
      <c r="I576" s="3"/>
      <c r="J576" s="1"/>
      <c r="K576" s="1"/>
      <c r="L576" s="15"/>
      <c r="M576" s="26"/>
      <c r="N576" s="4"/>
      <c r="O576" s="3"/>
      <c r="P576" s="3"/>
      <c r="Q576" s="15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2">
      <c r="A577" s="3"/>
      <c r="B577" s="1">
        <v>950</v>
      </c>
      <c r="C577" s="1" t="s">
        <v>1243</v>
      </c>
      <c r="D577" s="1" t="s">
        <v>881</v>
      </c>
      <c r="E577" s="15">
        <v>0.5489520884637743</v>
      </c>
      <c r="F577" s="26">
        <v>28</v>
      </c>
      <c r="G577" s="19"/>
      <c r="H577" s="3"/>
      <c r="I577" s="3"/>
      <c r="J577" s="1"/>
      <c r="K577" s="1"/>
      <c r="L577" s="15"/>
      <c r="M577" s="26"/>
      <c r="N577" s="4"/>
      <c r="O577" s="3"/>
      <c r="P577" s="3"/>
      <c r="Q577" s="15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2">
      <c r="A578" s="3"/>
      <c r="B578" s="1">
        <v>950</v>
      </c>
      <c r="C578" s="1" t="s">
        <v>1245</v>
      </c>
      <c r="D578" s="1" t="s">
        <v>881</v>
      </c>
      <c r="E578" s="15">
        <v>0.54305229934147325</v>
      </c>
      <c r="F578" s="26">
        <v>32.529411764705884</v>
      </c>
      <c r="G578" s="19"/>
      <c r="H578" s="3"/>
      <c r="I578" s="3"/>
      <c r="J578" s="1"/>
      <c r="K578" s="1"/>
      <c r="L578" s="15"/>
      <c r="M578" s="26"/>
      <c r="N578" s="4"/>
      <c r="O578" s="3"/>
      <c r="P578" s="3"/>
      <c r="Q578" s="15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2">
      <c r="A579" s="3"/>
      <c r="B579" s="1">
        <v>950</v>
      </c>
      <c r="C579" s="1" t="s">
        <v>1247</v>
      </c>
      <c r="D579" s="1" t="s">
        <v>881</v>
      </c>
      <c r="E579" s="15">
        <v>0.55870802204920811</v>
      </c>
      <c r="F579" s="26">
        <v>24.355555555555558</v>
      </c>
      <c r="G579" s="19"/>
      <c r="H579" s="3"/>
      <c r="I579" s="3"/>
      <c r="J579" s="1"/>
      <c r="K579" s="1"/>
      <c r="L579" s="15"/>
      <c r="M579" s="26"/>
      <c r="N579" s="4"/>
      <c r="O579" s="3"/>
      <c r="P579" s="3"/>
      <c r="Q579" s="15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2">
      <c r="A580" s="3"/>
      <c r="B580" s="1">
        <v>950</v>
      </c>
      <c r="C580" s="1" t="s">
        <v>1249</v>
      </c>
      <c r="D580" s="1" t="s">
        <v>881</v>
      </c>
      <c r="E580" s="15">
        <v>0.58044975733747817</v>
      </c>
      <c r="F580" s="26">
        <v>23.865612648221344</v>
      </c>
      <c r="G580" s="19"/>
      <c r="H580" s="3"/>
      <c r="I580" s="3"/>
      <c r="J580" s="1"/>
      <c r="K580" s="1"/>
      <c r="L580" s="15"/>
      <c r="M580" s="26"/>
      <c r="N580" s="4"/>
      <c r="O580" s="3"/>
      <c r="P580" s="3"/>
      <c r="Q580" s="15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2">
      <c r="A581" s="3"/>
      <c r="B581" s="1">
        <v>950</v>
      </c>
      <c r="C581" s="1" t="s">
        <v>1251</v>
      </c>
      <c r="D581" s="1" t="s">
        <v>886</v>
      </c>
      <c r="E581" s="15">
        <v>0.53463685579283693</v>
      </c>
      <c r="F581" s="26">
        <v>32.767326732673261</v>
      </c>
      <c r="G581" s="19"/>
      <c r="H581" s="3"/>
      <c r="I581" s="3"/>
      <c r="J581" s="1"/>
      <c r="K581" s="1"/>
      <c r="L581" s="15"/>
      <c r="M581" s="26"/>
      <c r="N581" s="4"/>
      <c r="O581" s="3"/>
      <c r="P581" s="3"/>
      <c r="Q581" s="15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2">
      <c r="A582" s="3"/>
      <c r="B582" s="1">
        <v>950</v>
      </c>
      <c r="C582" s="1" t="s">
        <v>1253</v>
      </c>
      <c r="D582" s="1" t="s">
        <v>886</v>
      </c>
      <c r="E582" s="15">
        <v>0.53443241140179487</v>
      </c>
      <c r="F582" s="26">
        <v>40.74499999999999</v>
      </c>
      <c r="G582" s="19"/>
      <c r="H582" s="3"/>
      <c r="I582" s="3"/>
      <c r="J582" s="1"/>
      <c r="K582" s="1"/>
      <c r="L582" s="15"/>
      <c r="M582" s="26"/>
      <c r="N582" s="4"/>
      <c r="O582" s="3"/>
      <c r="P582" s="3"/>
      <c r="Q582" s="15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2">
      <c r="A583" s="3"/>
      <c r="B583" s="1">
        <v>950</v>
      </c>
      <c r="C583" s="1" t="s">
        <v>1255</v>
      </c>
      <c r="D583" s="1" t="s">
        <v>886</v>
      </c>
      <c r="E583" s="15">
        <v>0.55403421396772201</v>
      </c>
      <c r="F583" s="26">
        <v>38.607361963190186</v>
      </c>
      <c r="G583" s="19"/>
      <c r="H583" s="3"/>
      <c r="I583" s="3"/>
      <c r="J583" s="1"/>
      <c r="K583" s="1"/>
      <c r="L583" s="15"/>
      <c r="M583" s="26"/>
      <c r="N583" s="4"/>
      <c r="O583" s="3"/>
      <c r="P583" s="3"/>
      <c r="Q583" s="15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2">
      <c r="A584" s="3"/>
      <c r="B584" s="1">
        <v>950</v>
      </c>
      <c r="C584" s="1" t="s">
        <v>1257</v>
      </c>
      <c r="D584" s="1" t="s">
        <v>886</v>
      </c>
      <c r="E584" s="15">
        <v>0.54882789578124158</v>
      </c>
      <c r="F584" s="26">
        <v>41.376470588235293</v>
      </c>
      <c r="G584" s="19"/>
      <c r="H584" s="3"/>
      <c r="I584" s="3"/>
      <c r="J584" s="1"/>
      <c r="K584" s="1"/>
      <c r="L584" s="15"/>
      <c r="M584" s="26"/>
      <c r="N584" s="4"/>
      <c r="O584" s="3"/>
      <c r="P584" s="3"/>
      <c r="Q584" s="15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2">
      <c r="A585" s="3"/>
      <c r="B585" s="1">
        <v>950</v>
      </c>
      <c r="C585" s="1" t="s">
        <v>1259</v>
      </c>
      <c r="D585" s="1" t="s">
        <v>886</v>
      </c>
      <c r="E585" s="15">
        <v>0.56066476256421538</v>
      </c>
      <c r="F585" s="26">
        <v>44.614525139664806</v>
      </c>
      <c r="G585" s="19"/>
      <c r="H585" s="3"/>
      <c r="I585" s="3"/>
      <c r="J585" s="1"/>
      <c r="K585" s="1"/>
      <c r="L585" s="15"/>
      <c r="M585" s="26"/>
      <c r="N585" s="4"/>
      <c r="O585" s="3"/>
      <c r="P585" s="3"/>
      <c r="Q585" s="15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2">
      <c r="A586" s="3"/>
      <c r="B586" s="1">
        <v>950</v>
      </c>
      <c r="C586" s="1" t="s">
        <v>1261</v>
      </c>
      <c r="D586" s="1" t="s">
        <v>886</v>
      </c>
      <c r="E586" s="15">
        <v>0.53827154028629254</v>
      </c>
      <c r="F586" s="26">
        <v>38.123076923076923</v>
      </c>
      <c r="G586" s="19"/>
      <c r="H586" s="3"/>
      <c r="I586" s="3"/>
      <c r="J586" s="1"/>
      <c r="K586" s="1"/>
      <c r="L586" s="15"/>
      <c r="M586" s="26"/>
      <c r="N586" s="4"/>
      <c r="O586" s="3"/>
      <c r="P586" s="3"/>
      <c r="Q586" s="15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2">
      <c r="A587" s="3"/>
      <c r="B587" s="1">
        <v>950</v>
      </c>
      <c r="C587" s="1" t="s">
        <v>1263</v>
      </c>
      <c r="D587" s="1" t="s">
        <v>886</v>
      </c>
      <c r="E587" s="15">
        <v>0.54854184661765759</v>
      </c>
      <c r="F587" s="26">
        <v>34.261111111111113</v>
      </c>
      <c r="G587" s="19"/>
      <c r="H587" s="3"/>
      <c r="I587" s="3"/>
      <c r="J587" s="1"/>
      <c r="K587" s="1"/>
      <c r="L587" s="15"/>
      <c r="M587" s="26"/>
      <c r="N587" s="4"/>
      <c r="O587" s="3"/>
      <c r="P587" s="3"/>
      <c r="Q587" s="15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2">
      <c r="A588" s="3"/>
      <c r="B588" s="1">
        <v>950</v>
      </c>
      <c r="C588" s="1" t="s">
        <v>1265</v>
      </c>
      <c r="D588" s="1" t="s">
        <v>886</v>
      </c>
      <c r="E588" s="15">
        <v>0.53938924845318215</v>
      </c>
      <c r="F588" s="26">
        <v>48.352380952380955</v>
      </c>
      <c r="G588" s="19"/>
      <c r="H588" s="3"/>
      <c r="I588" s="3"/>
      <c r="J588" s="1"/>
      <c r="K588" s="1"/>
      <c r="L588" s="15"/>
      <c r="M588" s="26"/>
      <c r="N588" s="4"/>
      <c r="O588" s="3"/>
      <c r="P588" s="3"/>
      <c r="Q588" s="15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2">
      <c r="A589" s="3"/>
      <c r="B589" s="1">
        <v>950</v>
      </c>
      <c r="C589" s="1" t="s">
        <v>1267</v>
      </c>
      <c r="D589" s="1" t="s">
        <v>886</v>
      </c>
      <c r="E589" s="15">
        <v>0.56401413670515921</v>
      </c>
      <c r="F589" s="26">
        <v>36.674418604651166</v>
      </c>
      <c r="G589" s="19"/>
      <c r="H589" s="3"/>
      <c r="I589" s="3"/>
      <c r="J589" s="1"/>
      <c r="K589" s="1"/>
      <c r="L589" s="15"/>
      <c r="M589" s="26"/>
      <c r="N589" s="4"/>
      <c r="O589" s="3"/>
      <c r="P589" s="3"/>
      <c r="Q589" s="15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2">
      <c r="A590" s="3"/>
      <c r="B590" s="1">
        <v>950</v>
      </c>
      <c r="C590" s="1" t="s">
        <v>1269</v>
      </c>
      <c r="D590" s="1" t="s">
        <v>886</v>
      </c>
      <c r="E590" s="15">
        <v>0.54387364837902175</v>
      </c>
      <c r="F590" s="26">
        <v>29.435555555555556</v>
      </c>
      <c r="G590" s="19"/>
      <c r="H590" s="3"/>
      <c r="I590" s="3"/>
      <c r="J590" s="1"/>
      <c r="K590" s="1"/>
      <c r="L590" s="15"/>
      <c r="M590" s="26"/>
      <c r="N590" s="4"/>
      <c r="O590" s="3"/>
      <c r="P590" s="3"/>
      <c r="Q590" s="15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2">
      <c r="A591" s="3"/>
      <c r="B591" s="1">
        <v>950</v>
      </c>
      <c r="C591" s="1" t="s">
        <v>1271</v>
      </c>
      <c r="D591" s="1" t="s">
        <v>886</v>
      </c>
      <c r="E591" s="15">
        <v>0.53987421809356395</v>
      </c>
      <c r="F591" s="26">
        <v>49.335443037974684</v>
      </c>
      <c r="G591" s="19"/>
      <c r="H591" s="3"/>
      <c r="I591" s="3"/>
      <c r="J591" s="1"/>
      <c r="K591" s="1"/>
      <c r="L591" s="15"/>
      <c r="M591" s="26"/>
      <c r="N591" s="4"/>
      <c r="O591" s="3"/>
      <c r="P591" s="3"/>
      <c r="Q591" s="15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2">
      <c r="A592" s="3" t="s">
        <v>1527</v>
      </c>
      <c r="B592" s="1">
        <v>900</v>
      </c>
      <c r="C592" s="1" t="s">
        <v>1528</v>
      </c>
      <c r="D592" s="1" t="s">
        <v>1175</v>
      </c>
      <c r="E592" s="15">
        <v>0.59275421203076617</v>
      </c>
      <c r="F592" s="26">
        <v>75.516388538694002</v>
      </c>
      <c r="G592" s="19" t="s">
        <v>1444</v>
      </c>
      <c r="H592" s="3"/>
      <c r="I592" s="3"/>
      <c r="J592" s="1"/>
      <c r="K592" s="1"/>
      <c r="L592" s="15"/>
      <c r="M592" s="26"/>
      <c r="N592" s="4"/>
      <c r="O592" s="3"/>
      <c r="P592" s="3"/>
      <c r="Q592" s="15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2">
      <c r="A593" s="3"/>
      <c r="B593" s="1">
        <v>900</v>
      </c>
      <c r="C593" s="1" t="s">
        <v>1529</v>
      </c>
      <c r="D593" s="1" t="s">
        <v>1175</v>
      </c>
      <c r="E593" s="15">
        <v>0.60856101614500702</v>
      </c>
      <c r="F593" s="26">
        <v>231.31059905469024</v>
      </c>
      <c r="G593" s="19"/>
      <c r="H593" s="3"/>
      <c r="I593" s="3"/>
      <c r="J593" s="1"/>
      <c r="K593" s="1"/>
      <c r="L593" s="15"/>
      <c r="M593" s="26"/>
      <c r="N593" s="4"/>
      <c r="O593" s="3"/>
      <c r="P593" s="3"/>
      <c r="Q593" s="15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2">
      <c r="A594" s="3" t="s">
        <v>1369</v>
      </c>
      <c r="B594" s="1">
        <v>827</v>
      </c>
      <c r="C594" s="1" t="s">
        <v>1290</v>
      </c>
      <c r="D594" s="1" t="s">
        <v>1210</v>
      </c>
      <c r="E594" s="15">
        <v>0.55999029350157925</v>
      </c>
      <c r="F594" s="26" t="s">
        <v>1386</v>
      </c>
      <c r="G594" s="19" t="s">
        <v>1384</v>
      </c>
      <c r="H594" s="3"/>
      <c r="I594" s="3"/>
      <c r="J594" s="1"/>
      <c r="K594" s="1"/>
      <c r="L594" s="15"/>
      <c r="M594" s="26"/>
      <c r="N594" s="4"/>
      <c r="O594" s="3"/>
      <c r="P594" s="3"/>
      <c r="Q594" s="15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2">
      <c r="A595" s="3"/>
      <c r="B595" s="1">
        <v>827</v>
      </c>
      <c r="C595" s="1" t="s">
        <v>1291</v>
      </c>
      <c r="D595" s="1" t="s">
        <v>1210</v>
      </c>
      <c r="E595" s="15">
        <v>0.52281138085688794</v>
      </c>
      <c r="F595" s="26" t="s">
        <v>1386</v>
      </c>
      <c r="G595" s="19"/>
      <c r="H595" s="3"/>
      <c r="I595" s="3"/>
      <c r="J595" s="1"/>
      <c r="K595" s="1"/>
      <c r="L595" s="15"/>
      <c r="M595" s="26"/>
      <c r="N595" s="4"/>
      <c r="O595" s="3"/>
      <c r="P595" s="3"/>
      <c r="Q595" s="15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2">
      <c r="A596" s="3"/>
      <c r="B596" s="1">
        <v>827</v>
      </c>
      <c r="C596" s="1" t="s">
        <v>1292</v>
      </c>
      <c r="D596" s="1" t="s">
        <v>1210</v>
      </c>
      <c r="E596" s="15">
        <v>0.54274754313407114</v>
      </c>
      <c r="F596" s="26" t="s">
        <v>1386</v>
      </c>
      <c r="G596" s="19"/>
      <c r="H596" s="3"/>
      <c r="I596" s="3"/>
      <c r="J596" s="1"/>
      <c r="K596" s="1"/>
      <c r="L596" s="15"/>
      <c r="M596" s="26"/>
      <c r="N596" s="4"/>
      <c r="O596" s="3"/>
      <c r="P596" s="3"/>
      <c r="Q596" s="15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2">
      <c r="A597" s="3"/>
      <c r="B597" s="1">
        <v>827</v>
      </c>
      <c r="C597" s="1" t="s">
        <v>1293</v>
      </c>
      <c r="D597" s="1" t="s">
        <v>1210</v>
      </c>
      <c r="E597" s="15">
        <v>0.59246051673842026</v>
      </c>
      <c r="F597" s="26" t="s">
        <v>1386</v>
      </c>
      <c r="G597" s="19"/>
      <c r="H597" s="3"/>
      <c r="I597" s="3"/>
      <c r="J597" s="1"/>
      <c r="K597" s="1"/>
      <c r="L597" s="15"/>
      <c r="M597" s="26"/>
      <c r="N597" s="4"/>
      <c r="O597" s="3"/>
      <c r="P597" s="3"/>
      <c r="Q597" s="15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2">
      <c r="A598" s="3"/>
      <c r="B598" s="1">
        <v>827</v>
      </c>
      <c r="C598" s="1" t="s">
        <v>1294</v>
      </c>
      <c r="D598" s="1" t="s">
        <v>1210</v>
      </c>
      <c r="E598" s="15">
        <v>0.6038178540313468</v>
      </c>
      <c r="F598" s="26" t="s">
        <v>1386</v>
      </c>
      <c r="G598" s="19"/>
      <c r="H598" s="3"/>
      <c r="I598" s="3"/>
      <c r="J598" s="1"/>
      <c r="K598" s="1"/>
      <c r="L598" s="15"/>
      <c r="M598" s="26"/>
      <c r="N598" s="4"/>
      <c r="O598" s="3"/>
      <c r="P598" s="3"/>
      <c r="Q598" s="15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2">
      <c r="A599" s="3"/>
      <c r="B599" s="1">
        <v>827</v>
      </c>
      <c r="C599" s="1" t="s">
        <v>1295</v>
      </c>
      <c r="D599" s="1" t="s">
        <v>1210</v>
      </c>
      <c r="E599" s="15">
        <v>0.61898455093162086</v>
      </c>
      <c r="F599" s="26" t="s">
        <v>1386</v>
      </c>
      <c r="G599" s="19"/>
      <c r="H599" s="3"/>
      <c r="I599" s="3"/>
      <c r="J599" s="1"/>
      <c r="K599" s="1"/>
      <c r="L599" s="15"/>
      <c r="M599" s="26"/>
      <c r="N599" s="4"/>
      <c r="O599" s="3"/>
      <c r="P599" s="3"/>
      <c r="Q599" s="15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2">
      <c r="A600" s="3"/>
      <c r="B600" s="1">
        <v>827</v>
      </c>
      <c r="C600" s="1" t="s">
        <v>1296</v>
      </c>
      <c r="D600" s="1" t="s">
        <v>1210</v>
      </c>
      <c r="E600" s="15">
        <v>0.55982563297618237</v>
      </c>
      <c r="F600" s="26" t="s">
        <v>1386</v>
      </c>
      <c r="G600" s="19"/>
      <c r="H600" s="3"/>
      <c r="I600" s="3"/>
      <c r="J600" s="1"/>
      <c r="K600" s="1"/>
      <c r="L600" s="15"/>
      <c r="M600" s="26"/>
      <c r="N600" s="4"/>
      <c r="O600" s="3"/>
      <c r="P600" s="3"/>
      <c r="Q600" s="15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2">
      <c r="A601" s="3"/>
      <c r="B601" s="1">
        <v>827</v>
      </c>
      <c r="C601" s="1" t="s">
        <v>1297</v>
      </c>
      <c r="D601" s="1" t="s">
        <v>1210</v>
      </c>
      <c r="E601" s="15">
        <v>0.65358900767033379</v>
      </c>
      <c r="F601" s="26" t="s">
        <v>1386</v>
      </c>
      <c r="G601" s="19"/>
      <c r="H601" s="3"/>
      <c r="I601" s="3"/>
      <c r="J601" s="1"/>
      <c r="K601" s="1"/>
      <c r="L601" s="15"/>
      <c r="M601" s="26"/>
      <c r="N601" s="4"/>
      <c r="O601" s="3"/>
      <c r="P601" s="3"/>
      <c r="Q601" s="15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2">
      <c r="A602" s="3"/>
      <c r="B602" s="1">
        <v>827</v>
      </c>
      <c r="C602" s="1" t="s">
        <v>1298</v>
      </c>
      <c r="D602" s="1" t="s">
        <v>1210</v>
      </c>
      <c r="E602" s="15">
        <v>0.59808990968525921</v>
      </c>
      <c r="F602" s="26" t="s">
        <v>1386</v>
      </c>
      <c r="G602" s="19"/>
      <c r="H602" s="3"/>
      <c r="I602" s="3"/>
      <c r="J602" s="1"/>
      <c r="K602" s="1"/>
      <c r="L602" s="15"/>
      <c r="M602" s="26"/>
      <c r="N602" s="4"/>
      <c r="O602" s="3"/>
      <c r="P602" s="3"/>
      <c r="Q602" s="15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2">
      <c r="A603" s="3"/>
      <c r="B603" s="1">
        <v>827</v>
      </c>
      <c r="C603" s="1" t="s">
        <v>1299</v>
      </c>
      <c r="D603" s="1" t="s">
        <v>1210</v>
      </c>
      <c r="E603" s="15">
        <v>0.54895194989973217</v>
      </c>
      <c r="F603" s="26" t="s">
        <v>1386</v>
      </c>
      <c r="G603" s="19"/>
      <c r="H603" s="3"/>
      <c r="I603" s="3"/>
      <c r="J603" s="1"/>
      <c r="K603" s="1"/>
      <c r="L603" s="15"/>
      <c r="M603" s="26"/>
      <c r="N603" s="4"/>
      <c r="O603" s="3"/>
      <c r="P603" s="3"/>
      <c r="Q603" s="15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2">
      <c r="A604" s="3"/>
      <c r="B604" s="1">
        <v>827</v>
      </c>
      <c r="C604" s="1" t="s">
        <v>1300</v>
      </c>
      <c r="D604" s="1" t="s">
        <v>1210</v>
      </c>
      <c r="E604" s="15">
        <v>0.58846579028853963</v>
      </c>
      <c r="F604" s="26" t="s">
        <v>1386</v>
      </c>
      <c r="G604" s="19"/>
      <c r="H604" s="3"/>
      <c r="I604" s="3"/>
      <c r="J604" s="1"/>
      <c r="K604" s="1"/>
      <c r="L604" s="15"/>
      <c r="M604" s="26"/>
      <c r="N604" s="4"/>
      <c r="O604" s="3"/>
      <c r="P604" s="3"/>
      <c r="Q604" s="15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2">
      <c r="A605" s="3"/>
      <c r="B605" s="1">
        <v>827</v>
      </c>
      <c r="C605" s="1" t="s">
        <v>1301</v>
      </c>
      <c r="D605" s="1" t="s">
        <v>1210</v>
      </c>
      <c r="E605" s="15">
        <v>0.58548858185743746</v>
      </c>
      <c r="F605" s="26" t="s">
        <v>1386</v>
      </c>
      <c r="G605" s="19"/>
      <c r="H605" s="3"/>
      <c r="I605" s="3"/>
      <c r="J605" s="1"/>
      <c r="K605" s="1"/>
      <c r="L605" s="15"/>
      <c r="M605" s="26"/>
      <c r="N605" s="4"/>
      <c r="O605" s="3"/>
      <c r="P605" s="3"/>
      <c r="Q605" s="15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2">
      <c r="A606" s="3"/>
      <c r="B606" s="1">
        <v>827</v>
      </c>
      <c r="C606" s="1" t="s">
        <v>1302</v>
      </c>
      <c r="D606" s="1" t="s">
        <v>1210</v>
      </c>
      <c r="E606" s="15">
        <v>0.57690976362083946</v>
      </c>
      <c r="F606" s="26" t="s">
        <v>1386</v>
      </c>
      <c r="G606" s="19"/>
      <c r="H606" s="3"/>
      <c r="I606" s="3"/>
      <c r="J606" s="1"/>
      <c r="K606" s="1"/>
      <c r="L606" s="15"/>
      <c r="M606" s="26"/>
      <c r="N606" s="4"/>
      <c r="O606" s="3"/>
      <c r="P606" s="3"/>
      <c r="Q606" s="15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2">
      <c r="A607" s="3"/>
      <c r="B607" s="1">
        <v>827</v>
      </c>
      <c r="C607" s="1" t="s">
        <v>1303</v>
      </c>
      <c r="D607" s="1" t="s">
        <v>1210</v>
      </c>
      <c r="E607" s="15">
        <v>0.57525048298628212</v>
      </c>
      <c r="F607" s="26" t="s">
        <v>1386</v>
      </c>
      <c r="G607" s="19"/>
      <c r="H607" s="3"/>
      <c r="I607" s="3"/>
      <c r="J607" s="1"/>
      <c r="K607" s="1"/>
      <c r="L607" s="15"/>
      <c r="M607" s="26"/>
      <c r="N607" s="4"/>
      <c r="O607" s="3"/>
      <c r="P607" s="3"/>
      <c r="Q607" s="15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2">
      <c r="A608" s="3"/>
      <c r="B608" s="1">
        <v>827</v>
      </c>
      <c r="C608" s="1" t="s">
        <v>1304</v>
      </c>
      <c r="D608" s="1" t="s">
        <v>1210</v>
      </c>
      <c r="E608" s="15">
        <v>0.6034350973944248</v>
      </c>
      <c r="F608" s="26" t="s">
        <v>1386</v>
      </c>
      <c r="G608" s="19"/>
      <c r="H608" s="3"/>
      <c r="I608" s="3"/>
      <c r="J608" s="1"/>
      <c r="K608" s="1"/>
      <c r="L608" s="15"/>
      <c r="M608" s="26"/>
      <c r="N608" s="4"/>
      <c r="O608" s="3"/>
      <c r="P608" s="3"/>
      <c r="Q608" s="15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2">
      <c r="A609" s="3"/>
      <c r="B609" s="1">
        <v>827</v>
      </c>
      <c r="C609" s="1" t="s">
        <v>1305</v>
      </c>
      <c r="D609" s="1" t="s">
        <v>1210</v>
      </c>
      <c r="E609" s="15">
        <v>0.61653334244343649</v>
      </c>
      <c r="F609" s="26" t="s">
        <v>1386</v>
      </c>
      <c r="G609" s="19"/>
      <c r="H609" s="3"/>
      <c r="I609" s="3"/>
      <c r="J609" s="1"/>
      <c r="K609" s="1"/>
      <c r="L609" s="15"/>
      <c r="M609" s="26"/>
      <c r="N609" s="4"/>
      <c r="O609" s="3"/>
      <c r="P609" s="3"/>
      <c r="Q609" s="15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2">
      <c r="A610" s="3"/>
      <c r="B610" s="1">
        <v>827</v>
      </c>
      <c r="C610" s="1" t="s">
        <v>1306</v>
      </c>
      <c r="D610" s="1" t="s">
        <v>1210</v>
      </c>
      <c r="E610" s="15">
        <v>0.6034350973944248</v>
      </c>
      <c r="F610" s="26" t="s">
        <v>1386</v>
      </c>
      <c r="G610" s="19"/>
      <c r="H610" s="3"/>
      <c r="I610" s="3"/>
      <c r="J610" s="1"/>
      <c r="K610" s="1"/>
      <c r="L610" s="15"/>
      <c r="M610" s="26"/>
      <c r="N610" s="4"/>
      <c r="O610" s="3"/>
      <c r="P610" s="3"/>
      <c r="Q610" s="15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2">
      <c r="A611" s="3"/>
      <c r="B611" s="1">
        <v>827</v>
      </c>
      <c r="C611" s="1" t="s">
        <v>1307</v>
      </c>
      <c r="D611" s="1" t="s">
        <v>1210</v>
      </c>
      <c r="E611" s="15">
        <v>0.52281138085688794</v>
      </c>
      <c r="F611" s="26" t="s">
        <v>1386</v>
      </c>
      <c r="G611" s="19"/>
      <c r="H611" s="3"/>
      <c r="I611" s="3"/>
      <c r="J611" s="1"/>
      <c r="K611" s="1"/>
      <c r="L611" s="15"/>
      <c r="M611" s="26"/>
      <c r="N611" s="4"/>
      <c r="O611" s="3"/>
      <c r="P611" s="3"/>
      <c r="Q611" s="15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2">
      <c r="A612" s="3"/>
      <c r="B612" s="1">
        <v>827</v>
      </c>
      <c r="C612" s="1" t="s">
        <v>1308</v>
      </c>
      <c r="D612" s="1" t="s">
        <v>1210</v>
      </c>
      <c r="E612" s="15">
        <v>0.58409381420810191</v>
      </c>
      <c r="F612" s="26" t="s">
        <v>1386</v>
      </c>
      <c r="G612" s="19"/>
      <c r="H612" s="3"/>
      <c r="I612" s="3"/>
      <c r="J612" s="1"/>
      <c r="K612" s="1"/>
      <c r="L612" s="15"/>
      <c r="M612" s="26"/>
      <c r="N612" s="4"/>
      <c r="O612" s="3"/>
      <c r="P612" s="3"/>
      <c r="Q612" s="15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2">
      <c r="A613" s="3"/>
      <c r="B613" s="1">
        <v>827</v>
      </c>
      <c r="C613" s="1" t="s">
        <v>1309</v>
      </c>
      <c r="D613" s="1" t="s">
        <v>1210</v>
      </c>
      <c r="E613" s="15">
        <v>0.53914923650866553</v>
      </c>
      <c r="F613" s="26" t="s">
        <v>1386</v>
      </c>
      <c r="G613" s="19"/>
      <c r="H613" s="3"/>
      <c r="I613" s="3"/>
      <c r="J613" s="1"/>
      <c r="K613" s="1"/>
      <c r="L613" s="15"/>
      <c r="M613" s="26"/>
      <c r="N613" s="4"/>
      <c r="O613" s="3"/>
      <c r="P613" s="3"/>
      <c r="Q613" s="15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2">
      <c r="A614" s="3"/>
      <c r="B614" s="1">
        <v>827</v>
      </c>
      <c r="C614" s="1" t="s">
        <v>1310</v>
      </c>
      <c r="D614" s="1" t="s">
        <v>1210</v>
      </c>
      <c r="E614" s="15">
        <v>0.54566095604523834</v>
      </c>
      <c r="F614" s="26" t="s">
        <v>1386</v>
      </c>
      <c r="G614" s="19"/>
      <c r="H614" s="3"/>
      <c r="I614" s="3"/>
      <c r="J614" s="1"/>
      <c r="K614" s="1"/>
      <c r="L614" s="15"/>
      <c r="M614" s="26"/>
      <c r="N614" s="4"/>
      <c r="O614" s="3"/>
      <c r="P614" s="3"/>
      <c r="Q614" s="15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2">
      <c r="A615" s="3"/>
      <c r="B615" s="1">
        <v>827</v>
      </c>
      <c r="C615" s="1" t="s">
        <v>1311</v>
      </c>
      <c r="D615" s="1" t="s">
        <v>1210</v>
      </c>
      <c r="E615" s="15">
        <v>0.57946823070731646</v>
      </c>
      <c r="F615" s="26" t="s">
        <v>1386</v>
      </c>
      <c r="G615" s="19"/>
      <c r="H615" s="3"/>
      <c r="I615" s="3"/>
      <c r="J615" s="1"/>
      <c r="K615" s="1"/>
      <c r="L615" s="15"/>
      <c r="M615" s="26"/>
      <c r="N615" s="4"/>
      <c r="O615" s="3"/>
      <c r="P615" s="3"/>
      <c r="Q615" s="15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2">
      <c r="A616" s="3"/>
      <c r="B616" s="1">
        <v>827</v>
      </c>
      <c r="C616" s="1" t="s">
        <v>1312</v>
      </c>
      <c r="D616" s="1" t="s">
        <v>1210</v>
      </c>
      <c r="E616" s="15">
        <v>0.5729814681422305</v>
      </c>
      <c r="F616" s="26" t="s">
        <v>1386</v>
      </c>
      <c r="G616" s="19"/>
      <c r="H616" s="3"/>
      <c r="I616" s="3"/>
      <c r="J616" s="1"/>
      <c r="K616" s="1"/>
      <c r="L616" s="15"/>
      <c r="M616" s="26"/>
      <c r="N616" s="4"/>
      <c r="O616" s="3"/>
      <c r="P616" s="3"/>
      <c r="Q616" s="15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2">
      <c r="A617" s="3"/>
      <c r="B617" s="1">
        <v>827</v>
      </c>
      <c r="C617" s="1" t="s">
        <v>1313</v>
      </c>
      <c r="D617" s="1" t="s">
        <v>1210</v>
      </c>
      <c r="E617" s="15">
        <v>0.5603434638603243</v>
      </c>
      <c r="F617" s="26" t="s">
        <v>1386</v>
      </c>
      <c r="G617" s="19"/>
      <c r="H617" s="3"/>
      <c r="I617" s="3"/>
      <c r="J617" s="1"/>
      <c r="K617" s="1"/>
      <c r="L617" s="15"/>
      <c r="M617" s="26"/>
      <c r="N617" s="4"/>
      <c r="O617" s="3"/>
      <c r="P617" s="3"/>
      <c r="Q617" s="15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2">
      <c r="A618" s="3"/>
      <c r="B618" s="1">
        <v>827</v>
      </c>
      <c r="C618" s="1" t="s">
        <v>1314</v>
      </c>
      <c r="D618" s="1" t="s">
        <v>1210</v>
      </c>
      <c r="E618" s="15">
        <v>0.51172084409571617</v>
      </c>
      <c r="F618" s="26" t="s">
        <v>1386</v>
      </c>
      <c r="G618" s="19"/>
      <c r="H618" s="3"/>
      <c r="I618" s="3"/>
      <c r="J618" s="1"/>
      <c r="K618" s="1"/>
      <c r="L618" s="15"/>
      <c r="M618" s="26"/>
      <c r="N618" s="4"/>
      <c r="O618" s="3"/>
      <c r="P618" s="3"/>
      <c r="Q618" s="15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2">
      <c r="A619" s="3"/>
      <c r="B619" s="1">
        <v>827</v>
      </c>
      <c r="C619" s="1" t="s">
        <v>1315</v>
      </c>
      <c r="D619" s="1" t="s">
        <v>1210</v>
      </c>
      <c r="E619" s="15">
        <v>0.53489375142213813</v>
      </c>
      <c r="F619" s="26" t="s">
        <v>1386</v>
      </c>
      <c r="G619" s="19"/>
      <c r="H619" s="3"/>
      <c r="I619" s="3"/>
      <c r="J619" s="1"/>
      <c r="K619" s="1"/>
      <c r="L619" s="15"/>
      <c r="M619" s="26"/>
      <c r="N619" s="4"/>
      <c r="O619" s="3"/>
      <c r="P619" s="3"/>
      <c r="Q619" s="15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2">
      <c r="A620" s="3"/>
      <c r="B620" s="1">
        <v>827</v>
      </c>
      <c r="C620" s="1" t="s">
        <v>1316</v>
      </c>
      <c r="D620" s="1" t="s">
        <v>1210</v>
      </c>
      <c r="E620" s="15">
        <v>0.60286187142678749</v>
      </c>
      <c r="F620" s="26" t="s">
        <v>1386</v>
      </c>
      <c r="G620" s="19"/>
      <c r="H620" s="3"/>
      <c r="I620" s="3"/>
      <c r="J620" s="1"/>
      <c r="K620" s="1"/>
      <c r="L620" s="15"/>
      <c r="M620" s="26"/>
      <c r="N620" s="4"/>
      <c r="O620" s="3"/>
      <c r="P620" s="3"/>
      <c r="Q620" s="15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2">
      <c r="A621" s="3"/>
      <c r="B621" s="1">
        <v>827</v>
      </c>
      <c r="C621" s="1" t="s">
        <v>1317</v>
      </c>
      <c r="D621" s="1" t="s">
        <v>1210</v>
      </c>
      <c r="E621" s="15">
        <v>0.56010796747868352</v>
      </c>
      <c r="F621" s="26" t="s">
        <v>1386</v>
      </c>
      <c r="G621" s="19"/>
      <c r="H621" s="3"/>
      <c r="I621" s="3"/>
      <c r="J621" s="1"/>
      <c r="K621" s="1"/>
      <c r="L621" s="15"/>
      <c r="M621" s="26"/>
      <c r="N621" s="4"/>
      <c r="O621" s="3"/>
      <c r="P621" s="3"/>
      <c r="Q621" s="15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2">
      <c r="A622" s="3"/>
      <c r="B622" s="1">
        <v>827</v>
      </c>
      <c r="C622" s="1" t="s">
        <v>1318</v>
      </c>
      <c r="D622" s="1" t="s">
        <v>1210</v>
      </c>
      <c r="E622" s="15">
        <v>0.59432639046904245</v>
      </c>
      <c r="F622" s="26" t="s">
        <v>1386</v>
      </c>
      <c r="G622" s="19"/>
      <c r="H622" s="3"/>
      <c r="I622" s="3"/>
      <c r="J622" s="1"/>
      <c r="K622" s="1"/>
      <c r="L622" s="15"/>
      <c r="M622" s="26"/>
      <c r="N622" s="4"/>
      <c r="O622" s="3"/>
      <c r="P622" s="3"/>
      <c r="Q622" s="15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2">
      <c r="A623" s="3"/>
      <c r="B623" s="1">
        <v>827</v>
      </c>
      <c r="C623" s="1" t="s">
        <v>1319</v>
      </c>
      <c r="D623" s="1" t="s">
        <v>1210</v>
      </c>
      <c r="E623" s="15">
        <v>0.69201212961789949</v>
      </c>
      <c r="F623" s="26" t="s">
        <v>1386</v>
      </c>
      <c r="G623" s="19"/>
      <c r="H623" s="3"/>
      <c r="I623" s="3"/>
      <c r="J623" s="1"/>
      <c r="K623" s="1"/>
      <c r="L623" s="15"/>
      <c r="M623" s="26"/>
      <c r="N623" s="4"/>
      <c r="O623" s="3"/>
      <c r="P623" s="3"/>
      <c r="Q623" s="15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2">
      <c r="A624" s="3"/>
      <c r="B624" s="1">
        <v>827</v>
      </c>
      <c r="C624" s="1" t="s">
        <v>1320</v>
      </c>
      <c r="D624" s="1" t="s">
        <v>1210</v>
      </c>
      <c r="E624" s="15">
        <v>0.71265775188379199</v>
      </c>
      <c r="F624" s="26" t="s">
        <v>1386</v>
      </c>
      <c r="G624" s="19"/>
      <c r="H624" s="3"/>
      <c r="I624" s="3"/>
      <c r="J624" s="1"/>
      <c r="K624" s="1"/>
      <c r="L624" s="15"/>
      <c r="M624" s="26"/>
      <c r="N624" s="4"/>
      <c r="O624" s="3"/>
      <c r="P624" s="3"/>
      <c r="Q624" s="15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2">
      <c r="A625" s="3"/>
      <c r="B625" s="1">
        <v>827</v>
      </c>
      <c r="C625" s="1" t="s">
        <v>1321</v>
      </c>
      <c r="D625" s="1" t="s">
        <v>1210</v>
      </c>
      <c r="E625" s="15">
        <v>0.63421638584516871</v>
      </c>
      <c r="F625" s="26" t="s">
        <v>1386</v>
      </c>
      <c r="G625" s="19"/>
      <c r="H625" s="3"/>
      <c r="I625" s="3"/>
      <c r="J625" s="1"/>
      <c r="K625" s="1"/>
      <c r="L625" s="15"/>
      <c r="M625" s="26"/>
      <c r="N625" s="4"/>
      <c r="O625" s="3"/>
      <c r="P625" s="3"/>
      <c r="Q625" s="15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2">
      <c r="A626" s="3"/>
      <c r="B626" s="1">
        <v>827</v>
      </c>
      <c r="C626" s="1" t="s">
        <v>1322</v>
      </c>
      <c r="D626" s="1" t="s">
        <v>1210</v>
      </c>
      <c r="E626" s="15">
        <v>0.76689419213580423</v>
      </c>
      <c r="F626" s="26" t="s">
        <v>1386</v>
      </c>
      <c r="G626" s="19"/>
      <c r="H626" s="3"/>
      <c r="I626" s="3"/>
      <c r="J626" s="1"/>
      <c r="K626" s="1"/>
      <c r="L626" s="15"/>
      <c r="M626" s="26"/>
      <c r="N626" s="4"/>
      <c r="O626" s="3"/>
      <c r="P626" s="3"/>
      <c r="Q626" s="15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2">
      <c r="A627" s="3"/>
      <c r="B627" s="1">
        <v>827</v>
      </c>
      <c r="C627" s="1" t="s">
        <v>1323</v>
      </c>
      <c r="D627" s="1" t="s">
        <v>1210</v>
      </c>
      <c r="E627" s="15">
        <v>0.68168372634293728</v>
      </c>
      <c r="F627" s="26" t="s">
        <v>1386</v>
      </c>
      <c r="G627" s="19"/>
      <c r="H627" s="3"/>
      <c r="I627" s="3"/>
      <c r="J627" s="1"/>
      <c r="K627" s="1"/>
      <c r="L627" s="15"/>
      <c r="M627" s="26"/>
      <c r="N627" s="4"/>
      <c r="O627" s="3"/>
      <c r="P627" s="3"/>
      <c r="Q627" s="15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2">
      <c r="A628" s="3"/>
      <c r="B628" s="1">
        <v>827</v>
      </c>
      <c r="C628" s="1" t="s">
        <v>1324</v>
      </c>
      <c r="D628" s="1" t="s">
        <v>1210</v>
      </c>
      <c r="E628" s="15">
        <v>0.58816280346399874</v>
      </c>
      <c r="F628" s="26" t="s">
        <v>1386</v>
      </c>
      <c r="G628" s="19"/>
      <c r="H628" s="3"/>
      <c r="I628" s="3"/>
      <c r="J628" s="1"/>
      <c r="K628" s="1"/>
      <c r="L628" s="15"/>
      <c r="M628" s="26"/>
      <c r="N628" s="4"/>
      <c r="O628" s="3"/>
      <c r="P628" s="3"/>
      <c r="Q628" s="15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2">
      <c r="A629" s="3"/>
      <c r="B629" s="1">
        <v>827</v>
      </c>
      <c r="C629" s="1" t="s">
        <v>1325</v>
      </c>
      <c r="D629" s="1" t="s">
        <v>1210</v>
      </c>
      <c r="E629" s="15">
        <v>0.59432639046904245</v>
      </c>
      <c r="F629" s="26" t="s">
        <v>1386</v>
      </c>
      <c r="G629" s="19"/>
      <c r="H629" s="3"/>
      <c r="I629" s="3"/>
      <c r="J629" s="1"/>
      <c r="K629" s="1"/>
      <c r="L629" s="15"/>
      <c r="M629" s="26"/>
      <c r="N629" s="4"/>
      <c r="O629" s="3"/>
      <c r="P629" s="3"/>
      <c r="Q629" s="15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2">
      <c r="A630" s="3"/>
      <c r="B630" s="1">
        <v>827</v>
      </c>
      <c r="C630" s="1" t="s">
        <v>1326</v>
      </c>
      <c r="D630" s="1" t="s">
        <v>1210</v>
      </c>
      <c r="E630" s="15">
        <v>0.64403744004318109</v>
      </c>
      <c r="F630" s="26" t="s">
        <v>1386</v>
      </c>
      <c r="G630" s="19"/>
      <c r="H630" s="3"/>
      <c r="I630" s="3"/>
      <c r="J630" s="1"/>
      <c r="K630" s="1"/>
      <c r="L630" s="15"/>
      <c r="M630" s="26"/>
      <c r="N630" s="4"/>
      <c r="O630" s="3"/>
      <c r="P630" s="3"/>
      <c r="Q630" s="15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2">
      <c r="A631" s="3"/>
      <c r="B631" s="1">
        <v>827</v>
      </c>
      <c r="C631" s="1" t="s">
        <v>1327</v>
      </c>
      <c r="D631" s="1" t="s">
        <v>1210</v>
      </c>
      <c r="E631" s="15">
        <v>0.62543658722809758</v>
      </c>
      <c r="F631" s="26" t="s">
        <v>1386</v>
      </c>
      <c r="G631" s="19"/>
      <c r="H631" s="3"/>
      <c r="I631" s="3"/>
      <c r="J631" s="1"/>
      <c r="K631" s="1"/>
      <c r="L631" s="15"/>
      <c r="M631" s="26"/>
      <c r="N631" s="4"/>
      <c r="O631" s="3"/>
      <c r="P631" s="3"/>
      <c r="Q631" s="15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2">
      <c r="A632" s="3"/>
      <c r="B632" s="1">
        <v>827</v>
      </c>
      <c r="C632" s="1" t="s">
        <v>1328</v>
      </c>
      <c r="D632" s="1" t="s">
        <v>1210</v>
      </c>
      <c r="E632" s="15">
        <v>0.66884884289150182</v>
      </c>
      <c r="F632" s="26" t="s">
        <v>1386</v>
      </c>
      <c r="G632" s="19"/>
      <c r="H632" s="3"/>
      <c r="I632" s="3"/>
      <c r="J632" s="1"/>
      <c r="K632" s="1"/>
      <c r="L632" s="15"/>
      <c r="M632" s="26"/>
      <c r="N632" s="4"/>
      <c r="O632" s="3"/>
      <c r="P632" s="3"/>
      <c r="Q632" s="15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2">
      <c r="A633" s="3"/>
      <c r="B633" s="1">
        <v>827</v>
      </c>
      <c r="C633" s="1" t="s">
        <v>1329</v>
      </c>
      <c r="D633" s="1" t="s">
        <v>1210</v>
      </c>
      <c r="E633" s="15">
        <v>0.74157929147395696</v>
      </c>
      <c r="F633" s="26" t="s">
        <v>1386</v>
      </c>
      <c r="G633" s="19"/>
      <c r="H633" s="3"/>
      <c r="I633" s="3"/>
      <c r="J633" s="1"/>
      <c r="K633" s="1"/>
      <c r="L633" s="15"/>
      <c r="M633" s="26"/>
      <c r="N633" s="4"/>
      <c r="O633" s="3"/>
      <c r="P633" s="3"/>
      <c r="Q633" s="15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2">
      <c r="A634" s="3"/>
      <c r="B634" s="1">
        <v>827</v>
      </c>
      <c r="C634" s="1" t="s">
        <v>1330</v>
      </c>
      <c r="D634" s="1" t="s">
        <v>1210</v>
      </c>
      <c r="E634" s="15">
        <v>0.71252439759879271</v>
      </c>
      <c r="F634" s="26" t="s">
        <v>1386</v>
      </c>
      <c r="G634" s="19"/>
      <c r="H634" s="3"/>
      <c r="I634" s="3"/>
      <c r="J634" s="1"/>
      <c r="K634" s="1"/>
      <c r="L634" s="15"/>
      <c r="M634" s="26"/>
      <c r="N634" s="4"/>
      <c r="O634" s="3"/>
      <c r="P634" s="3"/>
      <c r="Q634" s="15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2">
      <c r="A635" s="3"/>
      <c r="B635" s="1">
        <v>827</v>
      </c>
      <c r="C635" s="1" t="s">
        <v>1331</v>
      </c>
      <c r="D635" s="1" t="s">
        <v>1210</v>
      </c>
      <c r="E635" s="15">
        <v>0.56790032646155908</v>
      </c>
      <c r="F635" s="26" t="s">
        <v>1386</v>
      </c>
      <c r="G635" s="19"/>
      <c r="H635" s="3"/>
      <c r="I635" s="3"/>
      <c r="J635" s="1"/>
      <c r="K635" s="1"/>
      <c r="L635" s="15"/>
      <c r="M635" s="26"/>
      <c r="N635" s="4"/>
      <c r="O635" s="3"/>
      <c r="P635" s="3"/>
      <c r="Q635" s="15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2">
      <c r="A636" s="3"/>
      <c r="B636" s="1">
        <v>827</v>
      </c>
      <c r="C636" s="1" t="s">
        <v>1332</v>
      </c>
      <c r="D636" s="1" t="s">
        <v>1210</v>
      </c>
      <c r="E636" s="15">
        <v>0.62506325044796185</v>
      </c>
      <c r="F636" s="26" t="s">
        <v>1386</v>
      </c>
      <c r="G636" s="19"/>
      <c r="H636" s="3"/>
      <c r="I636" s="3"/>
      <c r="J636" s="1"/>
      <c r="K636" s="1"/>
      <c r="L636" s="15"/>
      <c r="M636" s="26"/>
      <c r="N636" s="4"/>
      <c r="O636" s="3"/>
      <c r="P636" s="3"/>
      <c r="Q636" s="15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2">
      <c r="A637" s="3"/>
      <c r="B637" s="1">
        <v>827</v>
      </c>
      <c r="C637" s="1" t="s">
        <v>1333</v>
      </c>
      <c r="D637" s="1" t="s">
        <v>1210</v>
      </c>
      <c r="E637" s="15">
        <v>0.57892607304901911</v>
      </c>
      <c r="F637" s="26" t="s">
        <v>1386</v>
      </c>
      <c r="G637" s="19"/>
      <c r="H637" s="3"/>
      <c r="I637" s="3"/>
      <c r="J637" s="1"/>
      <c r="K637" s="1"/>
      <c r="L637" s="15"/>
      <c r="M637" s="26"/>
      <c r="N637" s="4"/>
      <c r="O637" s="3"/>
      <c r="P637" s="3"/>
      <c r="Q637" s="15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2">
      <c r="A638" s="3"/>
      <c r="B638" s="1">
        <v>827</v>
      </c>
      <c r="C638" s="1" t="s">
        <v>1334</v>
      </c>
      <c r="D638" s="1" t="s">
        <v>1210</v>
      </c>
      <c r="E638" s="15">
        <v>0.61898455093162086</v>
      </c>
      <c r="F638" s="26" t="s">
        <v>1386</v>
      </c>
      <c r="G638" s="19"/>
      <c r="H638" s="3"/>
      <c r="I638" s="3"/>
      <c r="J638" s="1"/>
      <c r="K638" s="1"/>
      <c r="L638" s="15"/>
      <c r="M638" s="26"/>
      <c r="N638" s="4"/>
      <c r="O638" s="3"/>
      <c r="P638" s="3"/>
      <c r="Q638" s="15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2">
      <c r="A639" s="3"/>
      <c r="B639" s="1">
        <v>827</v>
      </c>
      <c r="C639" s="1" t="s">
        <v>1335</v>
      </c>
      <c r="D639" s="1" t="s">
        <v>1210</v>
      </c>
      <c r="E639" s="15">
        <v>0.73444720606956493</v>
      </c>
      <c r="F639" s="26" t="s">
        <v>1386</v>
      </c>
      <c r="G639" s="19"/>
      <c r="H639" s="3"/>
      <c r="I639" s="3"/>
      <c r="J639" s="1"/>
      <c r="K639" s="1"/>
      <c r="L639" s="15"/>
      <c r="M639" s="26"/>
      <c r="N639" s="4"/>
      <c r="O639" s="3"/>
      <c r="P639" s="3"/>
      <c r="Q639" s="15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2">
      <c r="A640" s="3"/>
      <c r="B640" s="1">
        <v>827</v>
      </c>
      <c r="C640" s="1" t="s">
        <v>1336</v>
      </c>
      <c r="D640" s="1" t="s">
        <v>1210</v>
      </c>
      <c r="E640" s="15">
        <v>0.71204853942859814</v>
      </c>
      <c r="F640" s="26" t="s">
        <v>1386</v>
      </c>
      <c r="G640" s="19"/>
      <c r="H640" s="3"/>
      <c r="I640" s="3"/>
      <c r="J640" s="1"/>
      <c r="K640" s="1"/>
      <c r="L640" s="15"/>
      <c r="M640" s="26"/>
      <c r="N640" s="4"/>
      <c r="O640" s="3"/>
      <c r="P640" s="3"/>
      <c r="Q640" s="15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2">
      <c r="A641" s="3"/>
      <c r="B641" s="1">
        <v>827</v>
      </c>
      <c r="C641" s="1" t="s">
        <v>1337</v>
      </c>
      <c r="D641" s="1" t="s">
        <v>1210</v>
      </c>
      <c r="E641" s="15">
        <v>0.63788849361981326</v>
      </c>
      <c r="F641" s="26" t="s">
        <v>1386</v>
      </c>
      <c r="G641" s="19"/>
      <c r="H641" s="3"/>
      <c r="I641" s="3"/>
      <c r="J641" s="1"/>
      <c r="K641" s="1"/>
      <c r="L641" s="15"/>
      <c r="M641" s="26"/>
      <c r="N641" s="4"/>
      <c r="O641" s="3"/>
      <c r="P641" s="3"/>
      <c r="Q641" s="15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2">
      <c r="A642" s="3"/>
      <c r="B642" s="1">
        <v>827</v>
      </c>
      <c r="C642" s="1" t="s">
        <v>1338</v>
      </c>
      <c r="D642" s="1" t="s">
        <v>1210</v>
      </c>
      <c r="E642" s="15">
        <v>0.59767268155177322</v>
      </c>
      <c r="F642" s="26" t="s">
        <v>1386</v>
      </c>
      <c r="G642" s="19"/>
      <c r="H642" s="3"/>
      <c r="I642" s="3"/>
      <c r="J642" s="1"/>
      <c r="K642" s="1"/>
      <c r="L642" s="15"/>
      <c r="M642" s="26"/>
      <c r="N642" s="4"/>
      <c r="O642" s="3"/>
      <c r="P642" s="3"/>
      <c r="Q642" s="15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2">
      <c r="A643" s="3"/>
      <c r="B643" s="1">
        <v>827</v>
      </c>
      <c r="C643" s="1" t="s">
        <v>1339</v>
      </c>
      <c r="D643" s="1" t="s">
        <v>1210</v>
      </c>
      <c r="E643" s="15">
        <v>0.59199996617143047</v>
      </c>
      <c r="F643" s="26" t="s">
        <v>1386</v>
      </c>
      <c r="G643" s="19"/>
      <c r="H643" s="3"/>
      <c r="I643" s="3"/>
      <c r="J643" s="1"/>
      <c r="K643" s="1"/>
      <c r="L643" s="15"/>
      <c r="M643" s="26"/>
      <c r="N643" s="4"/>
      <c r="O643" s="3"/>
      <c r="P643" s="3"/>
      <c r="Q643" s="15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2">
      <c r="A644" s="3"/>
      <c r="B644" s="1">
        <v>827</v>
      </c>
      <c r="C644" s="1" t="s">
        <v>1340</v>
      </c>
      <c r="D644" s="1" t="s">
        <v>1210</v>
      </c>
      <c r="E644" s="15">
        <v>0.61423734671065777</v>
      </c>
      <c r="F644" s="26" t="s">
        <v>1386</v>
      </c>
      <c r="G644" s="19"/>
      <c r="H644" s="3"/>
      <c r="I644" s="3"/>
      <c r="J644" s="1"/>
      <c r="K644" s="1"/>
      <c r="L644" s="15"/>
      <c r="M644" s="26"/>
      <c r="N644" s="4"/>
      <c r="O644" s="3"/>
      <c r="P644" s="3"/>
      <c r="Q644" s="15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2">
      <c r="A645" s="3"/>
      <c r="B645" s="1">
        <v>827</v>
      </c>
      <c r="C645" s="1" t="s">
        <v>1341</v>
      </c>
      <c r="D645" s="1" t="s">
        <v>1210</v>
      </c>
      <c r="E645" s="15">
        <v>0.56015505091809403</v>
      </c>
      <c r="F645" s="26" t="s">
        <v>1386</v>
      </c>
      <c r="G645" s="19"/>
      <c r="H645" s="3"/>
      <c r="I645" s="3"/>
      <c r="J645" s="1"/>
      <c r="K645" s="1"/>
      <c r="L645" s="15"/>
      <c r="M645" s="26"/>
      <c r="N645" s="4"/>
      <c r="O645" s="3"/>
      <c r="P645" s="3"/>
      <c r="Q645" s="15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2">
      <c r="A646" s="3"/>
      <c r="B646" s="1">
        <v>827</v>
      </c>
      <c r="C646" s="1" t="s">
        <v>1342</v>
      </c>
      <c r="D646" s="1" t="s">
        <v>1210</v>
      </c>
      <c r="E646" s="15">
        <v>0.58331860306557914</v>
      </c>
      <c r="F646" s="26" t="s">
        <v>1386</v>
      </c>
      <c r="G646" s="19"/>
      <c r="H646" s="3"/>
      <c r="I646" s="3"/>
      <c r="J646" s="1"/>
      <c r="K646" s="1"/>
      <c r="L646" s="15"/>
      <c r="M646" s="26"/>
      <c r="N646" s="4"/>
      <c r="O646" s="3"/>
      <c r="P646" s="3"/>
      <c r="Q646" s="15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2">
      <c r="A647" s="3"/>
      <c r="B647" s="1">
        <v>827</v>
      </c>
      <c r="C647" s="1" t="s">
        <v>1343</v>
      </c>
      <c r="D647" s="1" t="s">
        <v>1210</v>
      </c>
      <c r="E647" s="15">
        <v>0.56036488244223992</v>
      </c>
      <c r="F647" s="26" t="s">
        <v>1386</v>
      </c>
      <c r="G647" s="19"/>
      <c r="H647" s="3"/>
      <c r="I647" s="3"/>
      <c r="J647" s="1"/>
      <c r="K647" s="1"/>
      <c r="L647" s="15"/>
      <c r="M647" s="26"/>
      <c r="N647" s="4"/>
      <c r="O647" s="3"/>
      <c r="P647" s="3"/>
      <c r="Q647" s="15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2">
      <c r="A648" s="3"/>
      <c r="B648" s="1">
        <v>827</v>
      </c>
      <c r="C648" s="1" t="s">
        <v>1344</v>
      </c>
      <c r="D648" s="1" t="s">
        <v>1210</v>
      </c>
      <c r="E648" s="15">
        <v>0.5928925861062464</v>
      </c>
      <c r="F648" s="26" t="s">
        <v>1386</v>
      </c>
      <c r="G648" s="19"/>
      <c r="H648" s="3"/>
      <c r="I648" s="3"/>
      <c r="J648" s="1"/>
      <c r="K648" s="1"/>
      <c r="L648" s="15"/>
      <c r="M648" s="26"/>
      <c r="N648" s="4"/>
      <c r="O648" s="3"/>
      <c r="P648" s="3"/>
      <c r="Q648" s="15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2">
      <c r="A649" s="3"/>
      <c r="B649" s="1">
        <v>827</v>
      </c>
      <c r="C649" s="1" t="s">
        <v>1345</v>
      </c>
      <c r="D649" s="1" t="s">
        <v>1210</v>
      </c>
      <c r="E649" s="15">
        <v>0.6069536883219443</v>
      </c>
      <c r="F649" s="26" t="s">
        <v>1386</v>
      </c>
      <c r="G649" s="19"/>
      <c r="H649" s="3"/>
      <c r="I649" s="3"/>
      <c r="J649" s="1"/>
      <c r="K649" s="1"/>
      <c r="L649" s="15"/>
      <c r="M649" s="26"/>
      <c r="N649" s="4"/>
      <c r="O649" s="3"/>
      <c r="P649" s="3"/>
      <c r="Q649" s="15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2">
      <c r="A650" s="3"/>
      <c r="B650" s="1">
        <v>827</v>
      </c>
      <c r="C650" s="1" t="s">
        <v>1346</v>
      </c>
      <c r="D650" s="1" t="s">
        <v>1210</v>
      </c>
      <c r="E650" s="15">
        <v>0.53942697443116128</v>
      </c>
      <c r="F650" s="26" t="s">
        <v>1386</v>
      </c>
      <c r="G650" s="19"/>
      <c r="H650" s="3"/>
      <c r="I650" s="3"/>
      <c r="J650" s="1"/>
      <c r="K650" s="1"/>
      <c r="L650" s="15"/>
      <c r="M650" s="26"/>
      <c r="N650" s="4"/>
      <c r="O650" s="3"/>
      <c r="P650" s="3"/>
      <c r="Q650" s="15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2">
      <c r="A651" s="3"/>
      <c r="B651" s="1">
        <v>827</v>
      </c>
      <c r="C651" s="1" t="s">
        <v>1347</v>
      </c>
      <c r="D651" s="1" t="s">
        <v>1210</v>
      </c>
      <c r="E651" s="15">
        <v>0.52305076415225926</v>
      </c>
      <c r="F651" s="26" t="s">
        <v>1386</v>
      </c>
      <c r="G651" s="19"/>
      <c r="H651" s="3"/>
      <c r="I651" s="3"/>
      <c r="J651" s="1"/>
      <c r="K651" s="1"/>
      <c r="L651" s="15"/>
      <c r="M651" s="26"/>
      <c r="N651" s="4"/>
      <c r="O651" s="3"/>
      <c r="P651" s="3"/>
      <c r="Q651" s="15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2">
      <c r="A652" s="3"/>
      <c r="B652" s="1">
        <v>800</v>
      </c>
      <c r="C652" s="1" t="s">
        <v>1525</v>
      </c>
      <c r="D652" s="1" t="s">
        <v>1175</v>
      </c>
      <c r="E652" s="15">
        <v>0.69406593985769938</v>
      </c>
      <c r="F652" s="26">
        <v>419.51639506520195</v>
      </c>
      <c r="G652" s="19" t="s">
        <v>1444</v>
      </c>
      <c r="H652" s="3"/>
      <c r="I652" s="3"/>
      <c r="J652" s="1"/>
      <c r="K652" s="1"/>
      <c r="L652" s="15"/>
      <c r="M652" s="26"/>
      <c r="N652" s="4"/>
      <c r="O652" s="3"/>
      <c r="P652" s="3"/>
      <c r="Q652" s="15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2">
      <c r="A653" s="3"/>
      <c r="B653" s="1">
        <v>800</v>
      </c>
      <c r="C653" s="1" t="s">
        <v>1526</v>
      </c>
      <c r="D653" s="1" t="s">
        <v>1175</v>
      </c>
      <c r="E653" s="15">
        <v>0.60085643051933468</v>
      </c>
      <c r="F653" s="26">
        <v>180.29652113202826</v>
      </c>
      <c r="G653" s="19"/>
      <c r="H653" s="3"/>
      <c r="I653" s="3"/>
      <c r="J653" s="1"/>
      <c r="K653" s="1"/>
      <c r="L653" s="15"/>
      <c r="M653" s="26"/>
      <c r="N653" s="4"/>
      <c r="O653" s="3"/>
      <c r="P653" s="3"/>
      <c r="Q653" s="15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2">
      <c r="A654" s="3" t="s">
        <v>1521</v>
      </c>
      <c r="B654" s="1">
        <v>750</v>
      </c>
      <c r="C654" s="1" t="s">
        <v>1522</v>
      </c>
      <c r="D654" s="1" t="s">
        <v>1175</v>
      </c>
      <c r="E654" s="15">
        <v>0.58219907965544726</v>
      </c>
      <c r="F654" s="26">
        <v>51.342939105067416</v>
      </c>
      <c r="G654" s="19" t="s">
        <v>1444</v>
      </c>
      <c r="H654" s="3"/>
      <c r="I654" s="3"/>
      <c r="J654" s="1"/>
      <c r="K654" s="1"/>
      <c r="L654" s="15"/>
      <c r="M654" s="26"/>
      <c r="N654" s="4"/>
      <c r="O654" s="3"/>
      <c r="P654" s="3"/>
      <c r="Q654" s="15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2">
      <c r="A655" s="3"/>
      <c r="B655" s="1">
        <v>750</v>
      </c>
      <c r="C655" s="1" t="s">
        <v>1523</v>
      </c>
      <c r="D655" s="1" t="s">
        <v>1175</v>
      </c>
      <c r="E655" s="15">
        <v>0.58020901035554373</v>
      </c>
      <c r="F655" s="26">
        <v>33.847099551214974</v>
      </c>
      <c r="G655" s="19"/>
      <c r="H655" s="3"/>
      <c r="I655" s="3"/>
      <c r="J655" s="1"/>
      <c r="K655" s="1"/>
      <c r="L655" s="15"/>
      <c r="M655" s="26"/>
      <c r="N655" s="4"/>
      <c r="O655" s="3"/>
      <c r="P655" s="3"/>
      <c r="Q655" s="15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2">
      <c r="A656" s="3"/>
      <c r="B656" s="1">
        <v>750</v>
      </c>
      <c r="C656" s="1" t="s">
        <v>1524</v>
      </c>
      <c r="D656" s="1" t="s">
        <v>1175</v>
      </c>
      <c r="E656" s="15">
        <v>0.57898341449747448</v>
      </c>
      <c r="F656" s="26">
        <v>31.422781301046719</v>
      </c>
      <c r="G656" s="19"/>
      <c r="H656" s="3"/>
      <c r="I656" s="3"/>
      <c r="J656" s="1"/>
      <c r="K656" s="1"/>
      <c r="L656" s="15"/>
      <c r="M656" s="26"/>
      <c r="N656" s="4"/>
      <c r="O656" s="3"/>
      <c r="P656" s="3"/>
      <c r="Q656" s="15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2">
      <c r="A657" s="3" t="s">
        <v>1510</v>
      </c>
      <c r="B657" s="1">
        <v>700</v>
      </c>
      <c r="C657" s="1" t="s">
        <v>1511</v>
      </c>
      <c r="D657" s="1" t="s">
        <v>1175</v>
      </c>
      <c r="E657" s="15">
        <v>0.76080902179206444</v>
      </c>
      <c r="F657" s="26">
        <v>566.94080596050912</v>
      </c>
      <c r="G657" s="19" t="s">
        <v>1444</v>
      </c>
      <c r="H657" s="3"/>
      <c r="I657" s="3"/>
      <c r="J657" s="1"/>
      <c r="K657" s="1"/>
      <c r="L657" s="15"/>
      <c r="M657" s="26"/>
      <c r="N657" s="4"/>
      <c r="O657" s="3"/>
      <c r="P657" s="3"/>
      <c r="Q657" s="15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2">
      <c r="A658" s="3"/>
      <c r="B658" s="1">
        <v>700</v>
      </c>
      <c r="C658" s="1" t="s">
        <v>1512</v>
      </c>
      <c r="D658" s="1" t="s">
        <v>1175</v>
      </c>
      <c r="E658" s="15">
        <v>0.75606944994124503</v>
      </c>
      <c r="F658" s="26">
        <v>688.28328653664869</v>
      </c>
      <c r="G658" s="19"/>
      <c r="H658" s="3"/>
      <c r="I658" s="3"/>
      <c r="J658" s="1"/>
      <c r="K658" s="1"/>
      <c r="L658" s="15"/>
      <c r="M658" s="26"/>
      <c r="N658" s="4"/>
      <c r="O658" s="3"/>
      <c r="P658" s="3"/>
      <c r="Q658" s="15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2">
      <c r="A659" s="3"/>
      <c r="B659" s="1">
        <v>700</v>
      </c>
      <c r="C659" s="1" t="s">
        <v>1513</v>
      </c>
      <c r="D659" s="1" t="s">
        <v>1175</v>
      </c>
      <c r="E659" s="15">
        <v>0.73382232250568169</v>
      </c>
      <c r="F659" s="26">
        <v>132.38626034393215</v>
      </c>
      <c r="G659" s="19"/>
      <c r="H659" s="3"/>
      <c r="I659" s="3"/>
      <c r="J659" s="1"/>
      <c r="K659" s="1"/>
      <c r="L659" s="15"/>
      <c r="M659" s="26"/>
      <c r="N659" s="4"/>
      <c r="O659" s="3"/>
      <c r="P659" s="3"/>
      <c r="Q659" s="15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2">
      <c r="A660" s="3"/>
      <c r="B660" s="1">
        <v>700</v>
      </c>
      <c r="C660" s="1" t="s">
        <v>1514</v>
      </c>
      <c r="D660" s="1" t="s">
        <v>1175</v>
      </c>
      <c r="E660" s="15">
        <v>0.7030876491927367</v>
      </c>
      <c r="F660" s="26">
        <v>43.550435271232914</v>
      </c>
      <c r="G660" s="19"/>
      <c r="H660" s="3"/>
      <c r="I660" s="3"/>
      <c r="J660" s="1"/>
      <c r="K660" s="1"/>
      <c r="L660" s="15"/>
      <c r="M660" s="26"/>
      <c r="N660" s="4"/>
      <c r="O660" s="3"/>
      <c r="P660" s="3"/>
      <c r="Q660" s="15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2">
      <c r="A661" s="3"/>
      <c r="B661" s="1">
        <v>700</v>
      </c>
      <c r="C661" s="1" t="s">
        <v>1515</v>
      </c>
      <c r="D661" s="1" t="s">
        <v>1175</v>
      </c>
      <c r="E661" s="15">
        <v>0.72371719454784356</v>
      </c>
      <c r="F661" s="26">
        <v>118.45625646739369</v>
      </c>
      <c r="G661" s="19"/>
      <c r="H661" s="3"/>
      <c r="I661" s="3"/>
      <c r="J661" s="1"/>
      <c r="K661" s="1"/>
      <c r="L661" s="15"/>
      <c r="M661" s="26"/>
      <c r="N661" s="4"/>
      <c r="O661" s="3"/>
      <c r="P661" s="3"/>
      <c r="Q661" s="15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2">
      <c r="A662" s="3"/>
      <c r="B662" s="1">
        <v>700</v>
      </c>
      <c r="C662" s="1" t="s">
        <v>1516</v>
      </c>
      <c r="D662" s="1" t="s">
        <v>1175</v>
      </c>
      <c r="E662" s="15">
        <v>0.79432207899012219</v>
      </c>
      <c r="F662" s="26">
        <v>234.08503804044165</v>
      </c>
      <c r="G662" s="19"/>
      <c r="H662" s="3"/>
      <c r="I662" s="3"/>
      <c r="J662" s="1"/>
      <c r="K662" s="1"/>
      <c r="L662" s="15"/>
      <c r="M662" s="26"/>
      <c r="N662" s="4"/>
      <c r="O662" s="3"/>
      <c r="P662" s="3"/>
      <c r="Q662" s="15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2">
      <c r="A663" s="3"/>
      <c r="B663" s="1">
        <v>700</v>
      </c>
      <c r="C663" s="1" t="s">
        <v>1517</v>
      </c>
      <c r="D663" s="1" t="s">
        <v>1175</v>
      </c>
      <c r="E663" s="15">
        <v>1.0148165083299032</v>
      </c>
      <c r="F663" s="26">
        <v>519.55933964870542</v>
      </c>
      <c r="G663" s="19"/>
      <c r="H663" s="3"/>
      <c r="I663" s="3"/>
      <c r="J663" s="1"/>
      <c r="K663" s="1"/>
      <c r="L663" s="15"/>
      <c r="M663" s="26"/>
      <c r="N663" s="4"/>
      <c r="O663" s="3"/>
      <c r="P663" s="3"/>
      <c r="Q663" s="15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2">
      <c r="A664" s="3"/>
      <c r="B664" s="1">
        <v>700</v>
      </c>
      <c r="C664" s="1" t="s">
        <v>1518</v>
      </c>
      <c r="D664" s="1" t="s">
        <v>1175</v>
      </c>
      <c r="E664" s="15">
        <v>0.68425567035320167</v>
      </c>
      <c r="F664" s="26">
        <v>118.59677617316623</v>
      </c>
      <c r="G664" s="19"/>
      <c r="H664" s="3"/>
      <c r="I664" s="3"/>
      <c r="J664" s="1"/>
      <c r="K664" s="1"/>
      <c r="L664" s="15"/>
      <c r="M664" s="26"/>
      <c r="N664" s="4"/>
      <c r="O664" s="3"/>
      <c r="P664" s="3"/>
      <c r="Q664" s="15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2">
      <c r="A665" s="3"/>
      <c r="B665" s="1">
        <v>700</v>
      </c>
      <c r="C665" s="1" t="s">
        <v>1519</v>
      </c>
      <c r="D665" s="1" t="s">
        <v>1175</v>
      </c>
      <c r="E665" s="15">
        <v>0.58307634382688112</v>
      </c>
      <c r="F665" s="26">
        <v>181.83408744138345</v>
      </c>
      <c r="G665" s="19"/>
      <c r="H665" s="3"/>
      <c r="I665" s="3"/>
      <c r="J665" s="1"/>
      <c r="K665" s="1"/>
      <c r="L665" s="15"/>
      <c r="M665" s="26"/>
      <c r="N665" s="4"/>
      <c r="O665" s="3"/>
      <c r="P665" s="3"/>
      <c r="Q665" s="15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2">
      <c r="A666" s="3"/>
      <c r="B666" s="1">
        <v>700</v>
      </c>
      <c r="C666" s="1" t="s">
        <v>1520</v>
      </c>
      <c r="D666" s="1" t="s">
        <v>1175</v>
      </c>
      <c r="E666" s="15">
        <v>0.73436534032676304</v>
      </c>
      <c r="F666" s="26">
        <v>513.46753630243825</v>
      </c>
      <c r="G666" s="19"/>
      <c r="H666" s="3"/>
      <c r="I666" s="3"/>
      <c r="J666" s="1"/>
      <c r="K666" s="1"/>
      <c r="L666" s="15"/>
      <c r="M666" s="26"/>
      <c r="N666" s="4"/>
      <c r="O666" s="3"/>
      <c r="P666" s="3"/>
      <c r="Q666" s="15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2">
      <c r="A667" s="3" t="s">
        <v>1507</v>
      </c>
      <c r="B667" s="1">
        <v>650</v>
      </c>
      <c r="C667" s="1" t="s">
        <v>1508</v>
      </c>
      <c r="D667" s="1" t="s">
        <v>1175</v>
      </c>
      <c r="E667" s="15">
        <v>0.85824521011885579</v>
      </c>
      <c r="F667" s="26">
        <v>573.25555152486504</v>
      </c>
      <c r="G667" s="19" t="s">
        <v>1444</v>
      </c>
      <c r="H667" s="3"/>
      <c r="I667" s="3"/>
      <c r="J667" s="1"/>
      <c r="K667" s="1"/>
      <c r="L667" s="15"/>
      <c r="M667" s="26"/>
      <c r="N667" s="4"/>
      <c r="O667" s="3"/>
      <c r="P667" s="3"/>
      <c r="Q667" s="15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2">
      <c r="A668" s="3"/>
      <c r="B668" s="1">
        <v>650</v>
      </c>
      <c r="C668" s="1" t="s">
        <v>1509</v>
      </c>
      <c r="D668" s="1" t="s">
        <v>1175</v>
      </c>
      <c r="E668" s="15">
        <v>0.84143151658341819</v>
      </c>
      <c r="F668" s="26">
        <v>575.82600929354589</v>
      </c>
      <c r="G668" s="19"/>
      <c r="H668" s="3"/>
      <c r="I668" s="3"/>
      <c r="J668" s="1"/>
      <c r="K668" s="1"/>
      <c r="L668" s="15"/>
      <c r="M668" s="26"/>
      <c r="N668" s="4"/>
      <c r="O668" s="3"/>
      <c r="P668" s="3"/>
      <c r="Q668" s="15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2">
      <c r="A669" s="3" t="s">
        <v>1495</v>
      </c>
      <c r="B669" s="1">
        <v>635</v>
      </c>
      <c r="C669" s="1" t="s">
        <v>1496</v>
      </c>
      <c r="D669" s="1" t="s">
        <v>1175</v>
      </c>
      <c r="E669" s="15">
        <v>0.78924320446502483</v>
      </c>
      <c r="F669" s="26">
        <v>411.0810438808366</v>
      </c>
      <c r="G669" s="19" t="s">
        <v>1444</v>
      </c>
      <c r="H669" s="3"/>
      <c r="I669" s="3"/>
      <c r="J669" s="1"/>
      <c r="K669" s="1"/>
      <c r="L669" s="15"/>
      <c r="M669" s="26"/>
      <c r="N669" s="4"/>
      <c r="O669" s="3"/>
      <c r="P669" s="3"/>
      <c r="Q669" s="15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2">
      <c r="A670" s="3" t="s">
        <v>1476</v>
      </c>
      <c r="B670" s="1">
        <v>635</v>
      </c>
      <c r="C670" s="1" t="s">
        <v>1497</v>
      </c>
      <c r="D670" s="1" t="s">
        <v>1175</v>
      </c>
      <c r="E670" s="15">
        <v>1.0674615457397867</v>
      </c>
      <c r="F670" s="26">
        <v>618.18913992605792</v>
      </c>
      <c r="G670" s="19" t="s">
        <v>1444</v>
      </c>
      <c r="H670" s="3"/>
      <c r="I670" s="3"/>
      <c r="J670" s="1"/>
      <c r="K670" s="1"/>
      <c r="L670" s="15"/>
      <c r="M670" s="26"/>
      <c r="N670" s="4"/>
      <c r="O670" s="3"/>
      <c r="P670" s="3"/>
      <c r="Q670" s="15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2">
      <c r="A671" s="3"/>
      <c r="B671" s="1">
        <v>635</v>
      </c>
      <c r="C671" s="1" t="s">
        <v>1498</v>
      </c>
      <c r="D671" s="1" t="s">
        <v>1175</v>
      </c>
      <c r="E671" s="15">
        <v>0.75982801096105845</v>
      </c>
      <c r="F671" s="26">
        <v>56.86558669917261</v>
      </c>
      <c r="G671" s="19"/>
      <c r="H671" s="3"/>
      <c r="I671" s="3"/>
      <c r="J671" s="1"/>
      <c r="K671" s="1"/>
      <c r="L671" s="15"/>
      <c r="M671" s="26"/>
      <c r="N671" s="4"/>
      <c r="O671" s="3"/>
      <c r="P671" s="3"/>
      <c r="Q671" s="15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2">
      <c r="A672" s="3"/>
      <c r="B672" s="1">
        <v>635</v>
      </c>
      <c r="C672" s="1" t="s">
        <v>1446</v>
      </c>
      <c r="D672" s="1" t="s">
        <v>1175</v>
      </c>
      <c r="E672" s="15">
        <v>0.89004662555820802</v>
      </c>
      <c r="F672" s="26">
        <v>154.23362013893609</v>
      </c>
      <c r="G672" s="19"/>
      <c r="H672" s="3"/>
      <c r="I672" s="3"/>
      <c r="J672" s="1"/>
      <c r="K672" s="1"/>
      <c r="L672" s="15"/>
      <c r="M672" s="26"/>
      <c r="N672" s="4"/>
      <c r="O672" s="3"/>
      <c r="P672" s="3"/>
      <c r="Q672" s="15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2">
      <c r="A673" s="3"/>
      <c r="B673" s="1">
        <v>635</v>
      </c>
      <c r="C673" s="1" t="s">
        <v>1447</v>
      </c>
      <c r="D673" s="1" t="s">
        <v>1175</v>
      </c>
      <c r="E673" s="15">
        <v>0.71802161342231829</v>
      </c>
      <c r="F673" s="26">
        <v>23.118121863267586</v>
      </c>
      <c r="G673" s="19"/>
      <c r="H673" s="3"/>
      <c r="I673" s="3"/>
      <c r="J673" s="1"/>
      <c r="K673" s="1"/>
      <c r="L673" s="15"/>
      <c r="M673" s="26"/>
      <c r="N673" s="4"/>
      <c r="O673" s="3"/>
      <c r="P673" s="3"/>
      <c r="Q673" s="15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2">
      <c r="A674" s="3"/>
      <c r="B674" s="1">
        <v>635</v>
      </c>
      <c r="C674" s="1" t="s">
        <v>1499</v>
      </c>
      <c r="D674" s="1" t="s">
        <v>1175</v>
      </c>
      <c r="E674" s="15">
        <v>1.0029403059768833</v>
      </c>
      <c r="F674" s="26">
        <v>279.84122320677284</v>
      </c>
      <c r="G674" s="19"/>
      <c r="H674" s="3"/>
      <c r="I674" s="3"/>
      <c r="J674" s="1"/>
      <c r="K674" s="1"/>
      <c r="L674" s="15"/>
      <c r="M674" s="26"/>
      <c r="N674" s="4"/>
      <c r="O674" s="3"/>
      <c r="P674" s="3"/>
      <c r="Q674" s="15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2">
      <c r="A675" s="3"/>
      <c r="B675" s="1">
        <v>635</v>
      </c>
      <c r="C675" s="1" t="s">
        <v>1500</v>
      </c>
      <c r="D675" s="1" t="s">
        <v>1175</v>
      </c>
      <c r="E675" s="15">
        <v>1.3005299092694942</v>
      </c>
      <c r="F675" s="26">
        <v>648.00681929599602</v>
      </c>
      <c r="G675" s="19"/>
      <c r="H675" s="3"/>
      <c r="I675" s="3"/>
      <c r="J675" s="1"/>
      <c r="K675" s="1"/>
      <c r="L675" s="15"/>
      <c r="M675" s="26"/>
      <c r="N675" s="4"/>
      <c r="O675" s="3"/>
      <c r="P675" s="3"/>
      <c r="Q675" s="15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2">
      <c r="A676" s="3"/>
      <c r="B676" s="1">
        <v>635</v>
      </c>
      <c r="C676" s="1" t="s">
        <v>1501</v>
      </c>
      <c r="D676" s="1" t="s">
        <v>1175</v>
      </c>
      <c r="E676" s="15">
        <v>0.91655433066554903</v>
      </c>
      <c r="F676" s="26">
        <v>248.69849610962987</v>
      </c>
      <c r="G676" s="19"/>
      <c r="H676" s="3"/>
      <c r="I676" s="3"/>
      <c r="J676" s="1"/>
      <c r="K676" s="1"/>
      <c r="L676" s="15"/>
      <c r="M676" s="26"/>
      <c r="N676" s="4"/>
      <c r="O676" s="3"/>
      <c r="P676" s="3"/>
      <c r="Q676" s="15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2">
      <c r="A677" s="3"/>
      <c r="B677" s="1">
        <v>635</v>
      </c>
      <c r="C677" s="1" t="s">
        <v>1502</v>
      </c>
      <c r="D677" s="1" t="s">
        <v>1175</v>
      </c>
      <c r="E677" s="15">
        <v>0.75335722286669715</v>
      </c>
      <c r="F677" s="26">
        <v>244.98779586232993</v>
      </c>
      <c r="G677" s="19"/>
      <c r="H677" s="3"/>
      <c r="I677" s="3"/>
      <c r="J677" s="1"/>
      <c r="K677" s="1"/>
      <c r="L677" s="15"/>
      <c r="M677" s="26"/>
      <c r="N677" s="4"/>
      <c r="O677" s="3"/>
      <c r="P677" s="3"/>
      <c r="Q677" s="15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2">
      <c r="A678" s="3"/>
      <c r="B678" s="1">
        <v>635</v>
      </c>
      <c r="C678" s="1" t="s">
        <v>1503</v>
      </c>
      <c r="D678" s="1" t="s">
        <v>1175</v>
      </c>
      <c r="E678" s="15">
        <v>0.64918681456090588</v>
      </c>
      <c r="F678" s="26">
        <v>97.214887685991727</v>
      </c>
      <c r="G678" s="19"/>
      <c r="H678" s="3"/>
      <c r="I678" s="3"/>
      <c r="J678" s="1"/>
      <c r="K678" s="1"/>
      <c r="L678" s="15"/>
      <c r="M678" s="26"/>
      <c r="N678" s="4"/>
      <c r="O678" s="3"/>
      <c r="P678" s="3"/>
      <c r="Q678" s="15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2">
      <c r="A679" s="3"/>
      <c r="B679" s="1">
        <v>635</v>
      </c>
      <c r="C679" s="1" t="s">
        <v>1504</v>
      </c>
      <c r="D679" s="1" t="s">
        <v>1175</v>
      </c>
      <c r="E679" s="15">
        <v>0.74569976192294507</v>
      </c>
      <c r="F679" s="26">
        <v>271.02697179207922</v>
      </c>
      <c r="G679" s="19"/>
      <c r="H679" s="3"/>
      <c r="I679" s="3"/>
      <c r="J679" s="1"/>
      <c r="K679" s="1"/>
      <c r="L679" s="15"/>
      <c r="M679" s="26"/>
      <c r="N679" s="4"/>
      <c r="O679" s="3"/>
      <c r="P679" s="3"/>
      <c r="Q679" s="15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2">
      <c r="A680" s="3"/>
      <c r="B680" s="1">
        <v>635</v>
      </c>
      <c r="C680" s="1" t="s">
        <v>1505</v>
      </c>
      <c r="D680" s="1" t="s">
        <v>1175</v>
      </c>
      <c r="E680" s="15">
        <v>0.88746919288457304</v>
      </c>
      <c r="F680" s="26">
        <v>150.52180724503515</v>
      </c>
      <c r="G680" s="19"/>
      <c r="H680" s="3"/>
      <c r="I680" s="3"/>
      <c r="J680" s="1"/>
      <c r="K680" s="1"/>
      <c r="L680" s="15"/>
      <c r="M680" s="26"/>
      <c r="N680" s="4"/>
      <c r="O680" s="3"/>
      <c r="P680" s="3"/>
      <c r="Q680" s="15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2">
      <c r="A681" s="3"/>
      <c r="B681" s="1">
        <v>635</v>
      </c>
      <c r="C681" s="1" t="s">
        <v>1506</v>
      </c>
      <c r="D681" s="1" t="s">
        <v>1175</v>
      </c>
      <c r="E681" s="15">
        <v>0.84508943498589539</v>
      </c>
      <c r="F681" s="26">
        <v>24.192090185573733</v>
      </c>
      <c r="G681" s="19"/>
      <c r="H681" s="3"/>
      <c r="I681" s="3"/>
      <c r="J681" s="1"/>
      <c r="K681" s="1"/>
      <c r="L681" s="15"/>
      <c r="M681" s="26"/>
      <c r="N681" s="4"/>
      <c r="O681" s="3"/>
      <c r="P681" s="3"/>
      <c r="Q681" s="15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2">
      <c r="A682" s="3"/>
      <c r="B682" s="1">
        <v>635</v>
      </c>
      <c r="C682" s="1" t="s">
        <v>1448</v>
      </c>
      <c r="D682" s="1" t="s">
        <v>1175</v>
      </c>
      <c r="E682" s="15">
        <v>1.6286553926223775</v>
      </c>
      <c r="F682" s="26">
        <v>815.68848651559415</v>
      </c>
      <c r="G682" s="19"/>
      <c r="H682" s="3"/>
      <c r="I682" s="3"/>
      <c r="J682" s="1"/>
      <c r="K682" s="1"/>
      <c r="L682" s="15"/>
      <c r="M682" s="26"/>
      <c r="N682" s="4"/>
      <c r="O682" s="3"/>
      <c r="P682" s="3"/>
      <c r="Q682" s="15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2">
      <c r="A683" s="3"/>
      <c r="B683" s="1">
        <v>635</v>
      </c>
      <c r="C683" s="1" t="s">
        <v>1449</v>
      </c>
      <c r="D683" s="1" t="s">
        <v>1175</v>
      </c>
      <c r="E683" s="15">
        <v>2.6132667217878036</v>
      </c>
      <c r="F683" s="26">
        <v>1074.8882866065596</v>
      </c>
      <c r="G683" s="19"/>
      <c r="H683" s="3"/>
      <c r="I683" s="3"/>
      <c r="J683" s="1"/>
      <c r="K683" s="1"/>
      <c r="L683" s="15"/>
      <c r="M683" s="26"/>
      <c r="N683" s="4"/>
      <c r="O683" s="3"/>
      <c r="P683" s="3"/>
      <c r="Q683" s="15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2">
      <c r="A684" s="3"/>
      <c r="B684" s="1">
        <v>635</v>
      </c>
      <c r="C684" s="1" t="s">
        <v>1450</v>
      </c>
      <c r="D684" s="1" t="s">
        <v>1175</v>
      </c>
      <c r="E684" s="15">
        <v>1.6551119983689491</v>
      </c>
      <c r="F684" s="26">
        <v>820.14532171748124</v>
      </c>
      <c r="G684" s="19"/>
      <c r="H684" s="3"/>
      <c r="I684" s="3"/>
      <c r="J684" s="1"/>
      <c r="K684" s="1"/>
      <c r="L684" s="15"/>
      <c r="M684" s="26"/>
      <c r="N684" s="4"/>
      <c r="O684" s="3"/>
      <c r="P684" s="3"/>
      <c r="Q684" s="15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2">
      <c r="A685" s="3" t="s">
        <v>1476</v>
      </c>
      <c r="B685" s="1">
        <v>600</v>
      </c>
      <c r="C685" s="1" t="s">
        <v>1477</v>
      </c>
      <c r="D685" s="1" t="s">
        <v>1175</v>
      </c>
      <c r="E685" s="15">
        <v>0.94638392570509622</v>
      </c>
      <c r="F685" s="26">
        <v>490.4007864159085</v>
      </c>
      <c r="G685" s="19" t="s">
        <v>1444</v>
      </c>
      <c r="H685" s="3"/>
      <c r="I685" s="3"/>
      <c r="J685" s="1"/>
      <c r="K685" s="1"/>
      <c r="L685" s="15"/>
      <c r="M685" s="26"/>
      <c r="N685" s="4"/>
      <c r="O685" s="3"/>
      <c r="P685" s="3"/>
      <c r="Q685" s="15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2">
      <c r="A686" s="3"/>
      <c r="B686" s="1">
        <v>600</v>
      </c>
      <c r="C686" s="1" t="s">
        <v>1478</v>
      </c>
      <c r="D686" s="1" t="s">
        <v>1175</v>
      </c>
      <c r="E686" s="15">
        <v>1.4652755412409819</v>
      </c>
      <c r="F686" s="26">
        <v>2016.7570696469652</v>
      </c>
      <c r="G686" s="19"/>
      <c r="H686" s="3"/>
      <c r="I686" s="3"/>
      <c r="J686" s="1"/>
      <c r="K686" s="1"/>
      <c r="L686" s="15"/>
      <c r="M686" s="26"/>
      <c r="N686" s="4"/>
      <c r="O686" s="3"/>
      <c r="P686" s="3"/>
      <c r="Q686" s="15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2">
      <c r="A687" s="3"/>
      <c r="B687" s="1">
        <v>600</v>
      </c>
      <c r="C687" s="1" t="s">
        <v>1479</v>
      </c>
      <c r="D687" s="1" t="s">
        <v>1175</v>
      </c>
      <c r="E687" s="15">
        <v>1.1118727495754706</v>
      </c>
      <c r="F687" s="26">
        <v>1345.5842814460391</v>
      </c>
      <c r="G687" s="19"/>
      <c r="H687" s="3"/>
      <c r="I687" s="3"/>
      <c r="J687" s="1"/>
      <c r="K687" s="1"/>
      <c r="L687" s="15"/>
      <c r="M687" s="26"/>
      <c r="N687" s="4"/>
      <c r="O687" s="3"/>
      <c r="P687" s="3"/>
      <c r="Q687" s="15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2">
      <c r="A688" s="3"/>
      <c r="B688" s="1">
        <v>600</v>
      </c>
      <c r="C688" s="1" t="s">
        <v>1480</v>
      </c>
      <c r="D688" s="1" t="s">
        <v>1175</v>
      </c>
      <c r="E688" s="15">
        <v>1.3066619267330446</v>
      </c>
      <c r="F688" s="26">
        <v>715.35663867288304</v>
      </c>
      <c r="G688" s="19"/>
      <c r="H688" s="3"/>
      <c r="I688" s="3"/>
      <c r="J688" s="1"/>
      <c r="K688" s="1"/>
      <c r="L688" s="15"/>
      <c r="M688" s="26"/>
      <c r="N688" s="4"/>
      <c r="O688" s="3"/>
      <c r="P688" s="3"/>
      <c r="Q688" s="15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2">
      <c r="A689" s="3"/>
      <c r="B689" s="1">
        <v>600</v>
      </c>
      <c r="C689" s="1" t="s">
        <v>1441</v>
      </c>
      <c r="D689" s="1" t="s">
        <v>1175</v>
      </c>
      <c r="E689" s="15">
        <v>0.80441278357257862</v>
      </c>
      <c r="F689" s="26">
        <v>146.42816733746625</v>
      </c>
      <c r="G689" s="19"/>
      <c r="H689" s="3"/>
      <c r="I689" s="3"/>
      <c r="J689" s="1"/>
      <c r="K689" s="1"/>
      <c r="L689" s="15"/>
      <c r="M689" s="26"/>
      <c r="N689" s="4"/>
      <c r="O689" s="3"/>
      <c r="P689" s="3"/>
      <c r="Q689" s="15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2">
      <c r="A690" s="3"/>
      <c r="B690" s="1">
        <v>600</v>
      </c>
      <c r="C690" s="1" t="s">
        <v>1481</v>
      </c>
      <c r="D690" s="1" t="s">
        <v>1175</v>
      </c>
      <c r="E690" s="15">
        <v>1.1658013179493212</v>
      </c>
      <c r="F690" s="26">
        <v>800.91945536461071</v>
      </c>
      <c r="G690" s="19"/>
      <c r="H690" s="3"/>
      <c r="I690" s="3"/>
      <c r="J690" s="1"/>
      <c r="K690" s="1"/>
      <c r="L690" s="15"/>
      <c r="M690" s="26"/>
      <c r="N690" s="4"/>
      <c r="O690" s="3"/>
      <c r="P690" s="3"/>
      <c r="Q690" s="15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2">
      <c r="A691" s="3"/>
      <c r="B691" s="1">
        <v>600</v>
      </c>
      <c r="C691" s="1" t="s">
        <v>1442</v>
      </c>
      <c r="D691" s="1" t="s">
        <v>1175</v>
      </c>
      <c r="E691" s="15">
        <v>0.68186777507838259</v>
      </c>
      <c r="F691" s="26">
        <v>316.68362295855127</v>
      </c>
      <c r="G691" s="19"/>
      <c r="H691" s="3"/>
      <c r="I691" s="3"/>
      <c r="J691" s="1"/>
      <c r="K691" s="1"/>
      <c r="L691" s="15"/>
      <c r="M691" s="26"/>
      <c r="N691" s="4"/>
      <c r="O691" s="3"/>
      <c r="P691" s="3"/>
      <c r="Q691" s="15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2">
      <c r="A692" s="3"/>
      <c r="B692" s="1">
        <v>600</v>
      </c>
      <c r="C692" s="1" t="s">
        <v>1443</v>
      </c>
      <c r="D692" s="1" t="s">
        <v>1175</v>
      </c>
      <c r="E692" s="15">
        <v>0.71588993751179419</v>
      </c>
      <c r="F692" s="26">
        <v>303.88784114197426</v>
      </c>
      <c r="G692" s="19"/>
      <c r="H692" s="3"/>
      <c r="I692" s="3"/>
      <c r="J692" s="1"/>
      <c r="K692" s="1"/>
      <c r="L692" s="15"/>
      <c r="M692" s="26"/>
      <c r="N692" s="4"/>
      <c r="O692" s="3"/>
      <c r="P692" s="3"/>
      <c r="Q692" s="15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2">
      <c r="A693" s="3"/>
      <c r="B693" s="1">
        <v>600</v>
      </c>
      <c r="C693" s="1" t="s">
        <v>1482</v>
      </c>
      <c r="D693" s="1" t="s">
        <v>1175</v>
      </c>
      <c r="E693" s="15">
        <v>0.61834163956900545</v>
      </c>
      <c r="F693" s="26">
        <v>412.73064214531547</v>
      </c>
      <c r="G693" s="19"/>
      <c r="H693" s="3"/>
      <c r="I693" s="3"/>
      <c r="J693" s="1"/>
      <c r="K693" s="1"/>
      <c r="L693" s="15"/>
      <c r="M693" s="26"/>
      <c r="N693" s="4"/>
      <c r="O693" s="3"/>
      <c r="P693" s="3"/>
      <c r="Q693" s="15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2">
      <c r="A694" s="3"/>
      <c r="B694" s="1">
        <v>600</v>
      </c>
      <c r="C694" s="1" t="s">
        <v>1483</v>
      </c>
      <c r="D694" s="1" t="s">
        <v>1175</v>
      </c>
      <c r="E694" s="15">
        <v>1.0628442077487252</v>
      </c>
      <c r="F694" s="26">
        <v>1249.6597081922305</v>
      </c>
      <c r="G694" s="19"/>
      <c r="H694" s="3"/>
      <c r="I694" s="3"/>
      <c r="J694" s="1"/>
      <c r="K694" s="1"/>
      <c r="L694" s="15"/>
      <c r="M694" s="26"/>
      <c r="N694" s="4"/>
      <c r="O694" s="3"/>
      <c r="P694" s="3"/>
      <c r="Q694" s="15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2">
      <c r="A695" s="3"/>
      <c r="B695" s="1">
        <v>600</v>
      </c>
      <c r="C695" s="1" t="s">
        <v>1484</v>
      </c>
      <c r="D695" s="1" t="s">
        <v>1175</v>
      </c>
      <c r="E695" s="15">
        <v>0.98844304729401955</v>
      </c>
      <c r="F695" s="26">
        <v>902.25326092288753</v>
      </c>
      <c r="G695" s="19"/>
      <c r="H695" s="3"/>
      <c r="I695" s="3"/>
      <c r="J695" s="1"/>
      <c r="K695" s="1"/>
      <c r="L695" s="15"/>
      <c r="M695" s="26"/>
      <c r="N695" s="4"/>
      <c r="O695" s="3"/>
      <c r="P695" s="3"/>
      <c r="Q695" s="15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2">
      <c r="A696" s="3"/>
      <c r="B696" s="1">
        <v>600</v>
      </c>
      <c r="C696" s="1" t="s">
        <v>1485</v>
      </c>
      <c r="D696" s="1" t="s">
        <v>1175</v>
      </c>
      <c r="E696" s="15">
        <v>0.77570470366259747</v>
      </c>
      <c r="F696" s="26">
        <v>163.68470631983203</v>
      </c>
      <c r="G696" s="19"/>
      <c r="H696" s="3"/>
      <c r="I696" s="3"/>
      <c r="J696" s="1"/>
      <c r="K696" s="1"/>
      <c r="L696" s="15"/>
      <c r="M696" s="26"/>
      <c r="N696" s="4"/>
      <c r="O696" s="3"/>
      <c r="P696" s="3"/>
      <c r="Q696" s="15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2">
      <c r="A697" s="3"/>
      <c r="B697" s="1">
        <v>600</v>
      </c>
      <c r="C697" s="1" t="s">
        <v>1486</v>
      </c>
      <c r="D697" s="1" t="s">
        <v>1175</v>
      </c>
      <c r="E697" s="15">
        <v>0.80433962152485061</v>
      </c>
      <c r="F697" s="26">
        <v>131.49725193488555</v>
      </c>
      <c r="G697" s="19"/>
      <c r="H697" s="3"/>
      <c r="I697" s="3"/>
      <c r="J697" s="1"/>
      <c r="K697" s="1"/>
      <c r="L697" s="15"/>
      <c r="M697" s="26"/>
      <c r="N697" s="4"/>
      <c r="O697" s="3"/>
      <c r="P697" s="3"/>
      <c r="Q697" s="15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2">
      <c r="A698" s="3"/>
      <c r="B698" s="1">
        <v>600</v>
      </c>
      <c r="C698" s="1" t="s">
        <v>1487</v>
      </c>
      <c r="D698" s="1" t="s">
        <v>1175</v>
      </c>
      <c r="E698" s="15">
        <v>0.86224404632762852</v>
      </c>
      <c r="F698" s="26">
        <v>244.93099905823934</v>
      </c>
      <c r="G698" s="19"/>
      <c r="H698" s="3"/>
      <c r="I698" s="3"/>
      <c r="J698" s="1"/>
      <c r="K698" s="1"/>
      <c r="L698" s="15"/>
      <c r="M698" s="26"/>
      <c r="N698" s="4"/>
      <c r="O698" s="3"/>
      <c r="P698" s="3"/>
      <c r="Q698" s="15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2">
      <c r="A699" s="3"/>
      <c r="B699" s="1">
        <v>600</v>
      </c>
      <c r="C699" s="1" t="s">
        <v>1488</v>
      </c>
      <c r="D699" s="1" t="s">
        <v>1175</v>
      </c>
      <c r="E699" s="15">
        <v>0.82292965018990261</v>
      </c>
      <c r="F699" s="26">
        <v>449.86382844676319</v>
      </c>
      <c r="G699" s="19"/>
      <c r="H699" s="3"/>
      <c r="I699" s="3"/>
      <c r="J699" s="1"/>
      <c r="K699" s="1"/>
      <c r="L699" s="15"/>
      <c r="M699" s="26"/>
      <c r="N699" s="4"/>
      <c r="O699" s="3"/>
      <c r="P699" s="3"/>
      <c r="Q699" s="15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2">
      <c r="A700" s="3"/>
      <c r="B700" s="1">
        <v>600</v>
      </c>
      <c r="C700" s="1" t="s">
        <v>1489</v>
      </c>
      <c r="D700" s="1" t="s">
        <v>1175</v>
      </c>
      <c r="E700" s="15">
        <v>1.6924141520140037</v>
      </c>
      <c r="F700" s="26">
        <v>2196.8391696985977</v>
      </c>
      <c r="G700" s="19"/>
      <c r="H700" s="3"/>
      <c r="I700" s="3"/>
      <c r="J700" s="1"/>
      <c r="K700" s="1"/>
      <c r="L700" s="15"/>
      <c r="M700" s="26"/>
      <c r="N700" s="4"/>
      <c r="O700" s="3"/>
      <c r="P700" s="3"/>
      <c r="Q700" s="15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2">
      <c r="A701" s="3"/>
      <c r="B701" s="1">
        <v>600</v>
      </c>
      <c r="C701" s="1" t="s">
        <v>1490</v>
      </c>
      <c r="D701" s="1" t="s">
        <v>1175</v>
      </c>
      <c r="E701" s="15">
        <v>0.70607925503588687</v>
      </c>
      <c r="F701" s="26">
        <v>47.131176584236599</v>
      </c>
      <c r="G701" s="19"/>
      <c r="H701" s="3"/>
      <c r="I701" s="3"/>
      <c r="J701" s="1"/>
      <c r="K701" s="1"/>
      <c r="L701" s="15"/>
      <c r="M701" s="26"/>
      <c r="N701" s="4"/>
      <c r="O701" s="3"/>
      <c r="P701" s="3"/>
      <c r="Q701" s="15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2">
      <c r="A702" s="3"/>
      <c r="B702" s="1">
        <v>600</v>
      </c>
      <c r="C702" s="1" t="s">
        <v>1491</v>
      </c>
      <c r="D702" s="1" t="s">
        <v>1175</v>
      </c>
      <c r="E702" s="15">
        <v>0.72413111778991035</v>
      </c>
      <c r="F702" s="26">
        <v>150.44606076302944</v>
      </c>
      <c r="G702" s="19"/>
      <c r="H702" s="3"/>
      <c r="I702" s="3"/>
      <c r="J702" s="1"/>
      <c r="K702" s="1"/>
      <c r="L702" s="15"/>
      <c r="M702" s="26"/>
      <c r="N702" s="4"/>
      <c r="O702" s="3"/>
      <c r="P702" s="3"/>
      <c r="Q702" s="15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2">
      <c r="A703" s="3"/>
      <c r="B703" s="1">
        <v>600</v>
      </c>
      <c r="C703" s="1" t="s">
        <v>1492</v>
      </c>
      <c r="D703" s="1" t="s">
        <v>1175</v>
      </c>
      <c r="E703" s="15">
        <v>0.62563444519615408</v>
      </c>
      <c r="F703" s="26">
        <v>114.92019487728668</v>
      </c>
      <c r="G703" s="19"/>
      <c r="H703" s="3"/>
      <c r="I703" s="3"/>
      <c r="J703" s="1"/>
      <c r="K703" s="1"/>
      <c r="L703" s="15"/>
      <c r="M703" s="26"/>
      <c r="N703" s="4"/>
      <c r="O703" s="3"/>
      <c r="P703" s="3"/>
      <c r="Q703" s="15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2">
      <c r="A704" s="3"/>
      <c r="B704" s="1">
        <v>600</v>
      </c>
      <c r="C704" s="1" t="s">
        <v>1493</v>
      </c>
      <c r="D704" s="1" t="s">
        <v>1175</v>
      </c>
      <c r="E704" s="15">
        <v>0.68312751353621204</v>
      </c>
      <c r="F704" s="26">
        <v>417.86328240139017</v>
      </c>
      <c r="G704" s="19"/>
      <c r="H704" s="3"/>
      <c r="I704" s="3"/>
      <c r="J704" s="1"/>
      <c r="K704" s="1"/>
      <c r="L704" s="15"/>
      <c r="M704" s="26"/>
      <c r="N704" s="4"/>
      <c r="O704" s="3"/>
      <c r="P704" s="3"/>
      <c r="Q704" s="15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2">
      <c r="A705" s="3"/>
      <c r="B705" s="1">
        <v>600</v>
      </c>
      <c r="C705" s="1" t="s">
        <v>1494</v>
      </c>
      <c r="D705" s="1" t="s">
        <v>1175</v>
      </c>
      <c r="E705" s="15">
        <v>0.97882856128152451</v>
      </c>
      <c r="F705" s="26">
        <v>1721.3150103743187</v>
      </c>
      <c r="G705" s="19"/>
      <c r="H705" s="3"/>
      <c r="I705" s="3"/>
      <c r="J705" s="1"/>
      <c r="K705" s="1"/>
      <c r="L705" s="15"/>
      <c r="M705" s="26"/>
      <c r="N705" s="4"/>
      <c r="O705" s="3"/>
      <c r="P705" s="3"/>
      <c r="Q705" s="15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2">
      <c r="A706" s="3" t="s">
        <v>1370</v>
      </c>
      <c r="B706" s="1">
        <v>560</v>
      </c>
      <c r="C706" s="1" t="s">
        <v>1273</v>
      </c>
      <c r="D706" s="1" t="s">
        <v>1210</v>
      </c>
      <c r="E706" s="15">
        <v>1.0271225569156324</v>
      </c>
      <c r="F706" s="26">
        <v>1196.5000000000002</v>
      </c>
      <c r="G706" s="19" t="s">
        <v>1385</v>
      </c>
      <c r="H706" s="3"/>
      <c r="I706" s="3"/>
      <c r="J706" s="1"/>
      <c r="K706" s="1"/>
      <c r="L706" s="15"/>
      <c r="M706" s="26"/>
      <c r="N706" s="4"/>
      <c r="O706" s="3"/>
      <c r="P706" s="3"/>
      <c r="Q706" s="15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2">
      <c r="A707" s="3"/>
      <c r="B707" s="1">
        <v>560</v>
      </c>
      <c r="C707" s="1" t="s">
        <v>1275</v>
      </c>
      <c r="D707" s="1" t="s">
        <v>1210</v>
      </c>
      <c r="E707" s="15">
        <v>1.4061796910154492</v>
      </c>
      <c r="F707" s="26">
        <v>276.59999999999997</v>
      </c>
      <c r="G707" s="19"/>
      <c r="H707" s="3"/>
      <c r="I707" s="3"/>
      <c r="J707" s="1"/>
      <c r="K707" s="1"/>
      <c r="L707" s="15"/>
      <c r="M707" s="26"/>
      <c r="N707" s="4"/>
      <c r="O707" s="3"/>
      <c r="P707" s="3"/>
      <c r="Q707" s="15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2">
      <c r="A708" s="3"/>
      <c r="B708" s="1">
        <v>560</v>
      </c>
      <c r="C708" s="1" t="s">
        <v>1277</v>
      </c>
      <c r="D708" s="1" t="s">
        <v>1210</v>
      </c>
      <c r="E708" s="15">
        <v>0.3921085356426659</v>
      </c>
      <c r="F708" s="26">
        <v>8577.5</v>
      </c>
      <c r="G708" s="19"/>
      <c r="H708" s="3"/>
      <c r="I708" s="3"/>
      <c r="J708" s="1"/>
      <c r="K708" s="1"/>
      <c r="L708" s="15"/>
      <c r="M708" s="26"/>
      <c r="N708" s="4"/>
      <c r="O708" s="3"/>
      <c r="P708" s="3"/>
      <c r="Q708" s="15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2">
      <c r="A709" s="3"/>
      <c r="B709" s="1">
        <v>560</v>
      </c>
      <c r="C709" s="1" t="s">
        <v>1280</v>
      </c>
      <c r="D709" s="1" t="s">
        <v>1210</v>
      </c>
      <c r="E709" s="15">
        <v>1.2352916955064794</v>
      </c>
      <c r="F709" s="26">
        <v>162.00000000000003</v>
      </c>
      <c r="G709" s="19"/>
      <c r="H709" s="3"/>
      <c r="I709" s="3"/>
      <c r="J709" s="1"/>
      <c r="K709" s="1"/>
      <c r="L709" s="15"/>
      <c r="M709" s="26"/>
      <c r="N709" s="4"/>
      <c r="O709" s="3"/>
      <c r="P709" s="3"/>
      <c r="Q709" s="15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2">
      <c r="A710" s="3"/>
      <c r="B710" s="1">
        <v>560</v>
      </c>
      <c r="C710" s="1" t="s">
        <v>1282</v>
      </c>
      <c r="D710" s="1" t="s">
        <v>1210</v>
      </c>
      <c r="E710" s="15">
        <v>0.66908713362434724</v>
      </c>
      <c r="F710" s="26">
        <v>3445</v>
      </c>
      <c r="G710" s="19"/>
      <c r="H710" s="3"/>
      <c r="I710" s="3"/>
      <c r="J710" s="1"/>
      <c r="K710" s="1"/>
      <c r="L710" s="15"/>
      <c r="M710" s="26"/>
      <c r="N710" s="4"/>
      <c r="O710" s="3"/>
      <c r="P710" s="3"/>
      <c r="Q710" s="15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2">
      <c r="A711" s="3" t="s">
        <v>1371</v>
      </c>
      <c r="B711" s="1">
        <v>550</v>
      </c>
      <c r="C711" s="1" t="s">
        <v>1171</v>
      </c>
      <c r="D711" s="1" t="s">
        <v>881</v>
      </c>
      <c r="E711" s="15">
        <v>0.58755024915056764</v>
      </c>
      <c r="F711" s="26" t="s">
        <v>1386</v>
      </c>
      <c r="G711" s="19" t="s">
        <v>88</v>
      </c>
      <c r="H711" s="3"/>
      <c r="I711" s="3"/>
      <c r="J711" s="1"/>
      <c r="K711" s="1"/>
      <c r="L711" s="15"/>
      <c r="M711" s="26"/>
      <c r="N711" s="4"/>
      <c r="O711" s="3"/>
      <c r="P711" s="3"/>
      <c r="Q711" s="15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2">
      <c r="A712" s="3"/>
      <c r="B712" s="1">
        <v>550</v>
      </c>
      <c r="C712" s="1" t="s">
        <v>1285</v>
      </c>
      <c r="D712" s="1" t="s">
        <v>881</v>
      </c>
      <c r="E712" s="15">
        <v>0.64852797338206458</v>
      </c>
      <c r="F712" s="26" t="s">
        <v>1386</v>
      </c>
      <c r="G712" s="19"/>
      <c r="H712" s="3"/>
      <c r="I712" s="3"/>
      <c r="J712" s="1"/>
      <c r="K712" s="1"/>
      <c r="L712" s="15"/>
      <c r="M712" s="26"/>
      <c r="N712" s="4"/>
      <c r="O712" s="3"/>
      <c r="P712" s="3"/>
      <c r="Q712" s="15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2">
      <c r="A713" s="3"/>
      <c r="B713" s="1">
        <v>550</v>
      </c>
      <c r="C713" s="1" t="s">
        <v>1286</v>
      </c>
      <c r="D713" s="1" t="s">
        <v>881</v>
      </c>
      <c r="E713" s="15">
        <v>0.63536984633593796</v>
      </c>
      <c r="F713" s="26" t="s">
        <v>1386</v>
      </c>
      <c r="G713" s="19"/>
      <c r="H713" s="3"/>
      <c r="I713" s="3"/>
      <c r="J713" s="1"/>
      <c r="K713" s="1"/>
      <c r="L713" s="15"/>
      <c r="M713" s="26"/>
      <c r="N713" s="4"/>
      <c r="O713" s="3"/>
      <c r="P713" s="3"/>
      <c r="Q713" s="15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2">
      <c r="A714" s="3"/>
      <c r="B714" s="1">
        <v>550</v>
      </c>
      <c r="C714" s="1" t="s">
        <v>1287</v>
      </c>
      <c r="D714" s="1" t="s">
        <v>881</v>
      </c>
      <c r="E714" s="15">
        <v>0.60868000570847258</v>
      </c>
      <c r="F714" s="26" t="s">
        <v>1386</v>
      </c>
      <c r="G714" s="19"/>
      <c r="H714" s="3"/>
      <c r="I714" s="3"/>
      <c r="J714" s="1"/>
      <c r="K714" s="1"/>
      <c r="L714" s="15"/>
      <c r="M714" s="26"/>
      <c r="N714" s="4"/>
      <c r="O714" s="3"/>
      <c r="P714" s="3"/>
      <c r="Q714" s="15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2">
      <c r="A715" s="3"/>
      <c r="B715" s="1">
        <v>550</v>
      </c>
      <c r="C715" s="1" t="s">
        <v>1288</v>
      </c>
      <c r="D715" s="1" t="s">
        <v>881</v>
      </c>
      <c r="E715" s="15">
        <v>0.59973626504617839</v>
      </c>
      <c r="F715" s="26" t="s">
        <v>1386</v>
      </c>
      <c r="G715" s="19"/>
      <c r="H715" s="3"/>
      <c r="I715" s="3"/>
      <c r="J715" s="1"/>
      <c r="K715" s="1"/>
      <c r="L715" s="15"/>
      <c r="M715" s="26"/>
      <c r="N715" s="4"/>
      <c r="O715" s="3"/>
      <c r="P715" s="3"/>
      <c r="Q715" s="15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2">
      <c r="A716" s="3"/>
      <c r="B716" s="1">
        <v>550</v>
      </c>
      <c r="C716" s="1" t="s">
        <v>1171</v>
      </c>
      <c r="D716" s="1" t="s">
        <v>886</v>
      </c>
      <c r="E716" s="15">
        <v>0.74999999999999989</v>
      </c>
      <c r="F716" s="26">
        <v>158</v>
      </c>
      <c r="G716" s="19"/>
      <c r="H716" s="3"/>
      <c r="I716" s="3"/>
      <c r="J716" s="1"/>
      <c r="K716" s="1"/>
      <c r="L716" s="15"/>
      <c r="M716" s="26"/>
      <c r="N716" s="4"/>
      <c r="O716" s="3"/>
      <c r="P716" s="3"/>
      <c r="Q716" s="15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2">
      <c r="A717" s="3"/>
      <c r="B717" s="1">
        <v>550</v>
      </c>
      <c r="C717" s="1" t="s">
        <v>1285</v>
      </c>
      <c r="D717" s="1" t="s">
        <v>886</v>
      </c>
      <c r="E717" s="15">
        <v>0.71398348164667624</v>
      </c>
      <c r="F717" s="26">
        <v>78.806451612903231</v>
      </c>
      <c r="G717" s="19"/>
      <c r="H717" s="3"/>
      <c r="I717" s="3"/>
      <c r="J717" s="1"/>
      <c r="K717" s="1"/>
      <c r="L717" s="15"/>
      <c r="M717" s="26"/>
      <c r="N717" s="4"/>
      <c r="O717" s="3"/>
      <c r="P717" s="3"/>
      <c r="Q717" s="15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2">
      <c r="A718" s="3"/>
      <c r="B718" s="1">
        <v>550</v>
      </c>
      <c r="C718" s="1" t="s">
        <v>1286</v>
      </c>
      <c r="D718" s="1" t="s">
        <v>886</v>
      </c>
      <c r="E718" s="15">
        <v>0.70259397696294712</v>
      </c>
      <c r="F718" s="26">
        <v>64.7</v>
      </c>
      <c r="G718" s="19"/>
      <c r="H718" s="3"/>
      <c r="I718" s="3"/>
      <c r="J718" s="1"/>
      <c r="K718" s="1"/>
      <c r="L718" s="15"/>
      <c r="M718" s="26"/>
      <c r="N718" s="4"/>
      <c r="O718" s="3"/>
      <c r="P718" s="3"/>
      <c r="Q718" s="15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2">
      <c r="A719" s="3"/>
      <c r="B719" s="1">
        <v>550</v>
      </c>
      <c r="C719" s="1" t="s">
        <v>1287</v>
      </c>
      <c r="D719" s="1" t="s">
        <v>886</v>
      </c>
      <c r="E719" s="15">
        <v>0.6877606121462454</v>
      </c>
      <c r="F719" s="26">
        <v>173.3</v>
      </c>
      <c r="G719" s="19"/>
      <c r="H719" s="3"/>
      <c r="I719" s="3"/>
      <c r="J719" s="1"/>
      <c r="K719" s="1"/>
      <c r="L719" s="15"/>
      <c r="M719" s="26"/>
      <c r="N719" s="4"/>
      <c r="O719" s="3"/>
      <c r="P719" s="3"/>
      <c r="Q719" s="15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2">
      <c r="A720" s="3"/>
      <c r="B720" s="1">
        <v>550</v>
      </c>
      <c r="C720" s="1" t="s">
        <v>1288</v>
      </c>
      <c r="D720" s="1" t="s">
        <v>886</v>
      </c>
      <c r="E720" s="15">
        <v>0.78367907471136045</v>
      </c>
      <c r="F720" s="26">
        <v>140.5</v>
      </c>
      <c r="G720" s="19"/>
      <c r="H720" s="3"/>
      <c r="I720" s="3"/>
      <c r="J720" s="1"/>
      <c r="K720" s="1"/>
      <c r="L720" s="15"/>
      <c r="M720" s="26"/>
      <c r="N720" s="4"/>
      <c r="O720" s="3"/>
      <c r="P720" s="3"/>
      <c r="Q720" s="15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2">
      <c r="A721" s="3" t="s">
        <v>1470</v>
      </c>
      <c r="B721" s="1">
        <v>545</v>
      </c>
      <c r="C721" s="1" t="s">
        <v>1471</v>
      </c>
      <c r="D721" s="1" t="s">
        <v>1175</v>
      </c>
      <c r="E721" s="15">
        <v>0.83450623049808459</v>
      </c>
      <c r="F721" s="26">
        <v>411.91561959079269</v>
      </c>
      <c r="G721" s="19" t="s">
        <v>1444</v>
      </c>
      <c r="H721" s="3"/>
      <c r="I721" s="3"/>
      <c r="J721" s="1"/>
      <c r="K721" s="1"/>
      <c r="L721" s="15"/>
      <c r="M721" s="26"/>
      <c r="N721" s="4"/>
      <c r="O721" s="3"/>
      <c r="P721" s="3"/>
      <c r="Q721" s="15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2">
      <c r="A722" s="3" t="s">
        <v>1472</v>
      </c>
      <c r="B722" s="1">
        <v>542</v>
      </c>
      <c r="C722" s="1" t="s">
        <v>1473</v>
      </c>
      <c r="D722" s="1" t="s">
        <v>1175</v>
      </c>
      <c r="E722" s="15">
        <v>0.74266368896675783</v>
      </c>
      <c r="F722" s="26">
        <v>17.446971013859351</v>
      </c>
      <c r="G722" s="19" t="s">
        <v>1444</v>
      </c>
      <c r="H722" s="3"/>
      <c r="I722" s="3"/>
      <c r="J722" s="1"/>
      <c r="K722" s="1"/>
      <c r="L722" s="15"/>
      <c r="M722" s="26"/>
      <c r="N722" s="4"/>
      <c r="O722" s="3"/>
      <c r="P722" s="3"/>
      <c r="Q722" s="15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2">
      <c r="A723" s="3"/>
      <c r="B723" s="1">
        <v>542</v>
      </c>
      <c r="C723" s="1" t="s">
        <v>1474</v>
      </c>
      <c r="D723" s="1" t="s">
        <v>1175</v>
      </c>
      <c r="E723" s="15">
        <v>0.71331321917389989</v>
      </c>
      <c r="F723" s="26">
        <v>30.667953615028448</v>
      </c>
      <c r="G723" s="19"/>
      <c r="H723" s="3"/>
      <c r="I723" s="3"/>
      <c r="J723" s="1"/>
      <c r="K723" s="1"/>
      <c r="L723" s="15"/>
      <c r="M723" s="26"/>
      <c r="N723" s="4"/>
      <c r="O723" s="3"/>
      <c r="P723" s="3"/>
      <c r="Q723" s="15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2">
      <c r="A724" s="3"/>
      <c r="B724" s="1">
        <v>542</v>
      </c>
      <c r="C724" s="1" t="s">
        <v>1475</v>
      </c>
      <c r="D724" s="1" t="s">
        <v>1175</v>
      </c>
      <c r="E724" s="15">
        <v>0.64878352368312375</v>
      </c>
      <c r="F724" s="26">
        <v>31.478369605358715</v>
      </c>
      <c r="G724" s="19"/>
      <c r="H724" s="3"/>
      <c r="I724" s="3"/>
      <c r="J724" s="1"/>
      <c r="K724" s="1"/>
      <c r="L724" s="15"/>
      <c r="M724" s="26"/>
      <c r="N724" s="4"/>
      <c r="O724" s="3"/>
      <c r="P724" s="3"/>
      <c r="Q724" s="15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2">
      <c r="A725" s="3"/>
      <c r="B725" s="1"/>
      <c r="C725" s="1"/>
      <c r="D725" s="1"/>
      <c r="E725" s="15"/>
      <c r="F725" s="26"/>
      <c r="G725" s="2"/>
      <c r="H725" s="3"/>
      <c r="I725" s="3"/>
      <c r="J725" s="1"/>
      <c r="K725" s="1"/>
      <c r="L725" s="15"/>
      <c r="M725" s="26"/>
      <c r="N725" s="4"/>
      <c r="O725" s="3"/>
      <c r="P725" s="3"/>
      <c r="Q725" s="15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6" x14ac:dyDescent="0.2">
      <c r="A726" t="s">
        <v>1679</v>
      </c>
      <c r="B726" s="1"/>
      <c r="C726" s="1"/>
      <c r="D726" s="1"/>
      <c r="E726" s="15"/>
      <c r="F726" s="26"/>
      <c r="G726" s="2"/>
      <c r="H726" s="3"/>
      <c r="I726" s="3"/>
      <c r="J726" s="1"/>
      <c r="K726" s="1"/>
      <c r="L726" s="15"/>
      <c r="M726" s="26"/>
      <c r="N726" s="4"/>
      <c r="O726" s="3"/>
      <c r="P726" s="3"/>
      <c r="Q726" s="15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2">
      <c r="A727" t="s">
        <v>1675</v>
      </c>
      <c r="B727" s="1"/>
      <c r="C727" s="1"/>
      <c r="D727" s="1"/>
      <c r="E727" s="15"/>
      <c r="F727" s="26"/>
      <c r="G727" s="2"/>
      <c r="H727" s="3"/>
      <c r="I727" s="3"/>
      <c r="J727" s="1"/>
      <c r="K727" s="1"/>
      <c r="L727" s="15"/>
      <c r="M727" s="26"/>
      <c r="N727" s="4"/>
      <c r="O727" s="3"/>
      <c r="P727" s="3"/>
      <c r="Q727" s="15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2">
      <c r="A728" t="s">
        <v>1676</v>
      </c>
      <c r="B728" s="1"/>
      <c r="C728" s="1"/>
      <c r="D728" s="1"/>
      <c r="E728" s="15"/>
      <c r="F728" s="26"/>
      <c r="G728" s="2"/>
      <c r="H728" s="3"/>
      <c r="I728" s="3"/>
      <c r="J728" s="1"/>
      <c r="K728" s="1"/>
      <c r="L728" s="15"/>
      <c r="M728" s="26"/>
      <c r="N728" s="4"/>
      <c r="O728" s="3"/>
      <c r="P728" s="3"/>
      <c r="Q728" s="15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2">
      <c r="A729" s="3"/>
      <c r="B729" s="1"/>
      <c r="C729" s="1"/>
      <c r="D729" s="1"/>
      <c r="E729" s="15"/>
      <c r="F729" s="26"/>
      <c r="G729" s="2"/>
      <c r="H729" s="3"/>
      <c r="I729" s="3"/>
      <c r="J729" s="1"/>
      <c r="K729" s="1"/>
      <c r="L729" s="15"/>
      <c r="M729" s="26"/>
      <c r="N729" s="4"/>
      <c r="O729" s="3"/>
      <c r="P729" s="3"/>
      <c r="Q729" s="15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2">
      <c r="A730" s="3"/>
      <c r="B730" s="1"/>
      <c r="C730" s="1"/>
      <c r="D730" s="1"/>
      <c r="E730" s="15"/>
      <c r="F730" s="26"/>
      <c r="G730" s="2"/>
      <c r="H730" s="3"/>
      <c r="I730" s="3"/>
      <c r="J730" s="1"/>
      <c r="K730" s="1"/>
      <c r="L730" s="15"/>
      <c r="M730" s="26"/>
      <c r="N730" s="4"/>
      <c r="O730" s="3"/>
      <c r="P730" s="3"/>
      <c r="Q730" s="15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2">
      <c r="A731" s="3"/>
      <c r="B731" s="1"/>
      <c r="C731" s="1"/>
      <c r="D731" s="1"/>
      <c r="E731" s="15"/>
      <c r="F731" s="26"/>
      <c r="G731" s="2"/>
      <c r="H731" s="3"/>
      <c r="I731" s="3"/>
      <c r="J731" s="1"/>
      <c r="K731" s="1"/>
      <c r="L731" s="15"/>
      <c r="M731" s="26"/>
      <c r="N731" s="4"/>
      <c r="O731" s="3"/>
      <c r="P731" s="3"/>
      <c r="Q731" s="15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2">
      <c r="A732" s="3"/>
      <c r="B732" s="1"/>
      <c r="C732" s="1"/>
      <c r="D732" s="1"/>
      <c r="E732" s="15"/>
      <c r="F732" s="26"/>
      <c r="G732" s="2"/>
      <c r="H732" s="3"/>
      <c r="I732" s="3"/>
      <c r="J732" s="1"/>
      <c r="K732" s="1"/>
      <c r="L732" s="15"/>
      <c r="M732" s="26"/>
      <c r="N732" s="4"/>
      <c r="O732" s="3"/>
      <c r="P732" s="3"/>
      <c r="Q732" s="15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2">
      <c r="A733" s="3"/>
      <c r="B733" s="1"/>
      <c r="C733" s="1"/>
      <c r="D733" s="1"/>
      <c r="E733" s="15"/>
      <c r="F733" s="26"/>
      <c r="G733" s="2"/>
      <c r="H733" s="3"/>
      <c r="I733" s="3"/>
      <c r="J733" s="1"/>
      <c r="K733" s="1"/>
      <c r="L733" s="15"/>
      <c r="M733" s="26"/>
      <c r="N733" s="4"/>
      <c r="O733" s="3"/>
      <c r="P733" s="3"/>
      <c r="Q733" s="15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2">
      <c r="A734" s="3"/>
      <c r="B734" s="1"/>
      <c r="C734" s="1"/>
      <c r="D734" s="1"/>
      <c r="E734" s="15"/>
      <c r="F734" s="26"/>
      <c r="G734" s="2"/>
      <c r="H734" s="3"/>
      <c r="I734" s="3"/>
      <c r="J734" s="1"/>
      <c r="K734" s="1"/>
      <c r="L734" s="15"/>
      <c r="M734" s="26"/>
      <c r="N734" s="4"/>
      <c r="O734" s="3"/>
      <c r="P734" s="3"/>
      <c r="Q734" s="15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2">
      <c r="A735" s="3"/>
      <c r="B735" s="1"/>
      <c r="C735" s="1"/>
      <c r="D735" s="1"/>
      <c r="E735" s="15"/>
      <c r="F735" s="26"/>
      <c r="G735" s="2"/>
      <c r="H735" s="3"/>
      <c r="I735" s="3"/>
      <c r="J735" s="1"/>
      <c r="K735" s="1"/>
      <c r="L735" s="15"/>
      <c r="M735" s="26"/>
      <c r="N735" s="4"/>
      <c r="O735" s="3"/>
      <c r="P735" s="3"/>
      <c r="Q735" s="15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2">
      <c r="A736" s="3"/>
      <c r="B736" s="1"/>
      <c r="C736" s="1"/>
      <c r="D736" s="1"/>
      <c r="E736" s="15"/>
      <c r="F736" s="26"/>
      <c r="G736" s="2"/>
      <c r="H736" s="3"/>
      <c r="I736" s="3"/>
      <c r="J736" s="1"/>
      <c r="K736" s="1"/>
      <c r="L736" s="15"/>
      <c r="M736" s="26"/>
      <c r="N736" s="4"/>
      <c r="O736" s="3"/>
      <c r="P736" s="3"/>
      <c r="Q736" s="15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2">
      <c r="A737" s="3"/>
      <c r="B737" s="1"/>
      <c r="C737" s="1"/>
      <c r="D737" s="1"/>
      <c r="E737" s="15"/>
      <c r="F737" s="26"/>
      <c r="G737" s="2"/>
      <c r="H737" s="3"/>
      <c r="I737" s="3"/>
      <c r="J737" s="1"/>
      <c r="K737" s="1"/>
      <c r="L737" s="15"/>
      <c r="M737" s="26"/>
      <c r="N737" s="4"/>
      <c r="O737" s="3"/>
      <c r="P737" s="3"/>
      <c r="Q737" s="15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2">
      <c r="A738" s="3"/>
      <c r="B738" s="1"/>
      <c r="C738" s="1"/>
      <c r="D738" s="1"/>
      <c r="E738" s="15"/>
      <c r="F738" s="26"/>
      <c r="G738" s="2"/>
      <c r="H738" s="3"/>
      <c r="I738" s="3"/>
      <c r="J738" s="1"/>
      <c r="K738" s="1"/>
      <c r="L738" s="15"/>
      <c r="M738" s="26"/>
      <c r="N738" s="4"/>
      <c r="O738" s="3"/>
      <c r="P738" s="3"/>
      <c r="Q738" s="15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2">
      <c r="A739" s="3"/>
      <c r="B739" s="1"/>
      <c r="C739" s="1"/>
      <c r="D739" s="1"/>
      <c r="E739" s="15"/>
      <c r="F739" s="26"/>
      <c r="G739" s="2"/>
      <c r="H739" s="3"/>
      <c r="I739" s="3"/>
      <c r="J739" s="1"/>
      <c r="K739" s="1"/>
      <c r="L739" s="15"/>
      <c r="M739" s="26"/>
      <c r="N739" s="4"/>
      <c r="O739" s="3"/>
      <c r="P739" s="3"/>
      <c r="Q739" s="15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2">
      <c r="A740" s="3"/>
      <c r="B740" s="1"/>
      <c r="C740" s="1"/>
      <c r="D740" s="1"/>
      <c r="E740" s="15"/>
      <c r="F740" s="26"/>
      <c r="G740" s="2"/>
      <c r="H740" s="3"/>
      <c r="I740" s="3"/>
      <c r="J740" s="1"/>
      <c r="K740" s="1"/>
      <c r="L740" s="15"/>
      <c r="M740" s="26"/>
      <c r="N740" s="4"/>
      <c r="O740" s="3"/>
      <c r="P740" s="3"/>
      <c r="Q740" s="15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2">
      <c r="A741" s="3"/>
      <c r="B741" s="1"/>
      <c r="C741" s="1"/>
      <c r="D741" s="1"/>
      <c r="E741" s="15"/>
      <c r="F741" s="26"/>
      <c r="G741" s="2"/>
      <c r="H741" s="3"/>
      <c r="I741" s="3"/>
      <c r="J741" s="1"/>
      <c r="K741" s="1"/>
      <c r="L741" s="15"/>
      <c r="M741" s="26"/>
      <c r="N741" s="4"/>
      <c r="O741" s="3"/>
      <c r="P741" s="3"/>
      <c r="Q741" s="15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2">
      <c r="A742" s="3"/>
      <c r="B742" s="1"/>
      <c r="C742" s="1"/>
      <c r="D742" s="1"/>
      <c r="E742" s="15"/>
      <c r="F742" s="26"/>
      <c r="G742" s="2"/>
      <c r="H742" s="3"/>
      <c r="I742" s="3"/>
      <c r="J742" s="1"/>
      <c r="K742" s="1"/>
      <c r="L742" s="15"/>
      <c r="M742" s="26"/>
      <c r="N742" s="4"/>
      <c r="O742" s="3"/>
      <c r="P742" s="3"/>
      <c r="Q742" s="15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2">
      <c r="A743" s="3"/>
      <c r="B743" s="1"/>
      <c r="C743" s="1"/>
      <c r="D743" s="1"/>
      <c r="E743" s="15"/>
      <c r="F743" s="26"/>
      <c r="G743" s="2"/>
      <c r="H743" s="3"/>
      <c r="I743" s="3"/>
      <c r="J743" s="1"/>
      <c r="K743" s="1"/>
      <c r="L743" s="15"/>
      <c r="M743" s="26"/>
      <c r="N743" s="4"/>
      <c r="O743" s="3"/>
      <c r="P743" s="3"/>
      <c r="Q743" s="15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2">
      <c r="A744" s="3"/>
      <c r="B744" s="1"/>
      <c r="C744" s="1"/>
      <c r="D744" s="1"/>
      <c r="E744" s="15"/>
      <c r="F744" s="26"/>
      <c r="G744" s="2"/>
      <c r="H744" s="3"/>
      <c r="I744" s="3"/>
      <c r="J744" s="1"/>
      <c r="K744" s="1"/>
      <c r="L744" s="15"/>
      <c r="M744" s="26"/>
      <c r="N744" s="4"/>
      <c r="O744" s="3"/>
      <c r="P744" s="3"/>
      <c r="Q744" s="15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2">
      <c r="A745" s="3"/>
      <c r="B745" s="1"/>
      <c r="C745" s="1"/>
      <c r="D745" s="1"/>
      <c r="E745" s="15"/>
      <c r="F745" s="26"/>
      <c r="G745" s="2"/>
      <c r="H745" s="3"/>
      <c r="I745" s="3"/>
      <c r="J745" s="1"/>
      <c r="K745" s="1"/>
      <c r="L745" s="15"/>
      <c r="M745" s="26"/>
      <c r="N745" s="4"/>
      <c r="O745" s="3"/>
      <c r="P745" s="3"/>
      <c r="Q745" s="15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2">
      <c r="A746" s="3"/>
      <c r="B746" s="1"/>
      <c r="C746" s="1"/>
      <c r="D746" s="1"/>
      <c r="E746" s="15"/>
      <c r="F746" s="26"/>
      <c r="G746" s="2"/>
      <c r="H746" s="3"/>
      <c r="I746" s="3"/>
      <c r="J746" s="1"/>
      <c r="K746" s="1"/>
      <c r="L746" s="15"/>
      <c r="M746" s="26"/>
      <c r="N746" s="4"/>
      <c r="O746" s="3"/>
      <c r="P746" s="3"/>
      <c r="Q746" s="15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2">
      <c r="A747" s="3"/>
      <c r="B747" s="1"/>
      <c r="C747" s="1"/>
      <c r="D747" s="1"/>
      <c r="E747" s="15"/>
      <c r="F747" s="26"/>
      <c r="G747" s="2"/>
      <c r="H747" s="3"/>
      <c r="I747" s="3"/>
      <c r="J747" s="1"/>
      <c r="K747" s="1"/>
      <c r="L747" s="15"/>
      <c r="M747" s="26"/>
      <c r="N747" s="4"/>
      <c r="O747" s="3"/>
      <c r="P747" s="3"/>
      <c r="Q747" s="15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2">
      <c r="A748" s="3"/>
      <c r="B748" s="1"/>
      <c r="C748" s="1"/>
      <c r="D748" s="1"/>
      <c r="E748" s="15"/>
      <c r="F748" s="26"/>
      <c r="G748" s="2"/>
      <c r="H748" s="3"/>
      <c r="I748" s="3"/>
      <c r="J748" s="1"/>
      <c r="K748" s="1"/>
      <c r="L748" s="15"/>
      <c r="M748" s="26"/>
      <c r="N748" s="4"/>
      <c r="O748" s="3"/>
      <c r="P748" s="3"/>
      <c r="Q748" s="15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2">
      <c r="A749" s="3"/>
      <c r="B749" s="1"/>
      <c r="C749" s="1"/>
      <c r="D749" s="1"/>
      <c r="E749" s="15"/>
      <c r="F749" s="26"/>
      <c r="G749" s="2"/>
      <c r="H749" s="3"/>
      <c r="I749" s="3"/>
      <c r="J749" s="1"/>
      <c r="K749" s="1"/>
      <c r="L749" s="15"/>
      <c r="M749" s="26"/>
      <c r="N749" s="4"/>
      <c r="O749" s="3"/>
      <c r="P749" s="3"/>
      <c r="Q749" s="15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2">
      <c r="A750" s="3"/>
      <c r="B750" s="1"/>
      <c r="C750" s="1"/>
      <c r="D750" s="1"/>
      <c r="E750" s="15"/>
      <c r="F750" s="26"/>
      <c r="G750" s="2"/>
      <c r="H750" s="3"/>
      <c r="I750" s="3"/>
      <c r="J750" s="1"/>
      <c r="K750" s="1"/>
      <c r="L750" s="15"/>
      <c r="M750" s="26"/>
      <c r="N750" s="4"/>
      <c r="O750" s="3"/>
      <c r="P750" s="3"/>
      <c r="Q750" s="15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2">
      <c r="A751" s="3"/>
      <c r="B751" s="1"/>
      <c r="C751" s="1"/>
      <c r="D751" s="1"/>
      <c r="E751" s="15"/>
      <c r="F751" s="26"/>
      <c r="G751" s="2"/>
      <c r="H751" s="3"/>
      <c r="I751" s="3"/>
      <c r="J751" s="1"/>
      <c r="K751" s="1"/>
      <c r="L751" s="15"/>
      <c r="M751" s="26"/>
      <c r="N751" s="4"/>
      <c r="O751" s="3"/>
      <c r="P751" s="3"/>
      <c r="Q751" s="15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2">
      <c r="A752" s="3"/>
      <c r="B752" s="1"/>
      <c r="C752" s="1"/>
      <c r="D752" s="1"/>
      <c r="E752" s="15"/>
      <c r="F752" s="26"/>
      <c r="G752" s="2"/>
      <c r="H752" s="3"/>
      <c r="I752" s="3"/>
      <c r="J752" s="1"/>
      <c r="K752" s="1"/>
      <c r="L752" s="15"/>
      <c r="M752" s="26"/>
      <c r="N752" s="4"/>
      <c r="O752" s="3"/>
      <c r="P752" s="3"/>
      <c r="Q752" s="15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2">
      <c r="A753" s="3"/>
      <c r="B753" s="1"/>
      <c r="C753" s="1"/>
      <c r="D753" s="1"/>
      <c r="E753" s="15"/>
      <c r="F753" s="26"/>
      <c r="G753" s="2"/>
      <c r="H753" s="3"/>
      <c r="I753" s="3"/>
      <c r="J753" s="1"/>
      <c r="K753" s="1"/>
      <c r="L753" s="15"/>
      <c r="M753" s="26"/>
      <c r="N753" s="4"/>
      <c r="O753" s="3"/>
      <c r="P753" s="3"/>
      <c r="Q753" s="15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2">
      <c r="A754" s="3"/>
      <c r="B754" s="1"/>
      <c r="C754" s="1"/>
      <c r="D754" s="1"/>
      <c r="E754" s="15"/>
      <c r="F754" s="26"/>
      <c r="G754" s="2"/>
      <c r="H754" s="3"/>
      <c r="I754" s="3"/>
      <c r="J754" s="1"/>
      <c r="K754" s="1"/>
      <c r="L754" s="15"/>
      <c r="M754" s="26"/>
      <c r="N754" s="4"/>
      <c r="O754" s="3"/>
      <c r="P754" s="3"/>
      <c r="Q754" s="15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2">
      <c r="A755" s="3"/>
      <c r="B755" s="1"/>
      <c r="C755" s="1"/>
      <c r="D755" s="1"/>
      <c r="E755" s="15"/>
      <c r="F755" s="26"/>
      <c r="G755" s="2"/>
      <c r="H755" s="3"/>
      <c r="I755" s="3"/>
      <c r="J755" s="1"/>
      <c r="K755" s="1"/>
      <c r="L755" s="15"/>
      <c r="M755" s="26"/>
      <c r="N755" s="4"/>
      <c r="O755" s="3"/>
      <c r="P755" s="3"/>
      <c r="Q755" s="15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2">
      <c r="A756" s="3"/>
      <c r="B756" s="1"/>
      <c r="C756" s="1"/>
      <c r="D756" s="1"/>
      <c r="E756" s="15"/>
      <c r="F756" s="26"/>
      <c r="G756" s="2"/>
      <c r="H756" s="3"/>
      <c r="I756" s="3"/>
      <c r="J756" s="1"/>
      <c r="K756" s="1"/>
      <c r="L756" s="15"/>
      <c r="M756" s="26"/>
      <c r="N756" s="4"/>
      <c r="O756" s="3"/>
      <c r="P756" s="3"/>
      <c r="Q756" s="15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2">
      <c r="A757" s="3"/>
      <c r="B757" s="1"/>
      <c r="C757" s="1"/>
      <c r="D757" s="1"/>
      <c r="E757" s="15"/>
      <c r="F757" s="26"/>
      <c r="G757" s="2"/>
      <c r="H757" s="3"/>
      <c r="I757" s="3"/>
      <c r="J757" s="1"/>
      <c r="K757" s="1"/>
      <c r="L757" s="15"/>
      <c r="M757" s="26"/>
      <c r="N757" s="4"/>
      <c r="O757" s="3"/>
      <c r="P757" s="3"/>
      <c r="Q757" s="15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2">
      <c r="A758" s="3"/>
      <c r="B758" s="1"/>
      <c r="C758" s="1"/>
      <c r="D758" s="1"/>
      <c r="E758" s="15"/>
      <c r="F758" s="26"/>
      <c r="G758" s="2"/>
      <c r="H758" s="3"/>
      <c r="I758" s="3"/>
      <c r="J758" s="1"/>
      <c r="K758" s="1"/>
      <c r="L758" s="15"/>
      <c r="M758" s="26"/>
      <c r="N758" s="4"/>
      <c r="O758" s="3"/>
      <c r="P758" s="3"/>
      <c r="Q758" s="15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2">
      <c r="A759" s="3"/>
      <c r="B759" s="1"/>
      <c r="C759" s="1"/>
      <c r="D759" s="1"/>
      <c r="E759" s="15"/>
      <c r="F759" s="26"/>
      <c r="G759" s="2"/>
      <c r="H759" s="3"/>
      <c r="I759" s="3"/>
      <c r="J759" s="1"/>
      <c r="K759" s="1"/>
      <c r="L759" s="15"/>
      <c r="M759" s="26"/>
      <c r="N759" s="4"/>
      <c r="O759" s="3"/>
      <c r="P759" s="3"/>
      <c r="Q759" s="15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2">
      <c r="A760" s="3"/>
      <c r="B760" s="1"/>
      <c r="C760" s="1"/>
      <c r="D760" s="1"/>
      <c r="E760" s="15"/>
      <c r="F760" s="26"/>
      <c r="G760" s="2"/>
      <c r="H760" s="3"/>
      <c r="I760" s="3"/>
      <c r="J760" s="1"/>
      <c r="K760" s="1"/>
      <c r="L760" s="15"/>
      <c r="M760" s="26"/>
      <c r="N760" s="4"/>
      <c r="O760" s="3"/>
      <c r="P760" s="3"/>
      <c r="Q760" s="15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2">
      <c r="A761" s="3"/>
      <c r="B761" s="1"/>
      <c r="C761" s="1"/>
      <c r="D761" s="1"/>
      <c r="E761" s="15"/>
      <c r="F761" s="26"/>
      <c r="G761" s="2"/>
      <c r="H761" s="3"/>
      <c r="I761" s="3"/>
      <c r="J761" s="1"/>
      <c r="K761" s="1"/>
      <c r="L761" s="15"/>
      <c r="M761" s="26"/>
      <c r="N761" s="4"/>
      <c r="O761" s="3"/>
      <c r="P761" s="3"/>
      <c r="Q761" s="15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2">
      <c r="A762" s="3"/>
      <c r="B762" s="1"/>
      <c r="C762" s="1"/>
      <c r="D762" s="1"/>
      <c r="E762" s="15"/>
      <c r="F762" s="26"/>
      <c r="G762" s="2"/>
      <c r="H762" s="3"/>
      <c r="I762" s="3"/>
      <c r="J762" s="1"/>
      <c r="K762" s="1"/>
      <c r="L762" s="15"/>
      <c r="M762" s="26"/>
      <c r="N762" s="4"/>
      <c r="O762" s="3"/>
      <c r="P762" s="3"/>
      <c r="Q762" s="15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2">
      <c r="A763" s="3"/>
      <c r="B763" s="1"/>
      <c r="C763" s="1"/>
      <c r="D763" s="1"/>
      <c r="E763" s="15"/>
      <c r="F763" s="26"/>
      <c r="G763" s="2"/>
      <c r="H763" s="3"/>
      <c r="I763" s="3"/>
      <c r="J763" s="1"/>
      <c r="K763" s="1"/>
      <c r="L763" s="15"/>
      <c r="M763" s="26"/>
      <c r="N763" s="4"/>
      <c r="O763" s="3"/>
      <c r="P763" s="3"/>
      <c r="Q763" s="15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2">
      <c r="A764" s="3"/>
      <c r="B764" s="1"/>
      <c r="C764" s="1"/>
      <c r="D764" s="1"/>
      <c r="E764" s="15"/>
      <c r="F764" s="26"/>
      <c r="G764" s="2"/>
      <c r="H764" s="3"/>
      <c r="I764" s="3"/>
      <c r="J764" s="1"/>
      <c r="K764" s="1"/>
      <c r="L764" s="15"/>
      <c r="M764" s="26"/>
      <c r="N764" s="4"/>
      <c r="O764" s="3"/>
      <c r="P764" s="3"/>
      <c r="Q764" s="15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2">
      <c r="A765" s="3"/>
      <c r="B765" s="1"/>
      <c r="C765" s="1"/>
      <c r="D765" s="1"/>
      <c r="E765" s="15"/>
      <c r="F765" s="26"/>
      <c r="G765" s="2"/>
      <c r="H765" s="3"/>
      <c r="I765" s="3"/>
      <c r="J765" s="1"/>
      <c r="K765" s="1"/>
      <c r="L765" s="15"/>
      <c r="M765" s="26"/>
      <c r="N765" s="4"/>
      <c r="O765" s="3"/>
      <c r="P765" s="3"/>
      <c r="Q765" s="15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2">
      <c r="A766" s="3"/>
      <c r="B766" s="1"/>
      <c r="C766" s="1"/>
      <c r="D766" s="1"/>
      <c r="E766" s="15"/>
      <c r="F766" s="26"/>
      <c r="G766" s="2"/>
      <c r="H766" s="3"/>
      <c r="I766" s="3"/>
      <c r="J766" s="1"/>
      <c r="K766" s="1"/>
      <c r="L766" s="15"/>
      <c r="M766" s="26"/>
      <c r="N766" s="4"/>
      <c r="O766" s="3"/>
      <c r="P766" s="3"/>
      <c r="Q766" s="15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2">
      <c r="A767" s="3"/>
      <c r="B767" s="1"/>
      <c r="C767" s="1"/>
      <c r="D767" s="1"/>
      <c r="E767" s="15"/>
      <c r="F767" s="26"/>
      <c r="G767" s="2"/>
      <c r="H767" s="3"/>
      <c r="I767" s="3"/>
      <c r="J767" s="1"/>
      <c r="K767" s="1"/>
      <c r="L767" s="15"/>
      <c r="M767" s="26"/>
      <c r="N767" s="4"/>
      <c r="O767" s="3"/>
      <c r="P767" s="3"/>
      <c r="Q767" s="15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2">
      <c r="A768" s="3"/>
      <c r="B768" s="1"/>
      <c r="C768" s="1"/>
      <c r="D768" s="1"/>
      <c r="E768" s="15"/>
      <c r="F768" s="26"/>
      <c r="G768" s="2"/>
      <c r="H768" s="3"/>
      <c r="I768" s="3"/>
      <c r="J768" s="1"/>
      <c r="K768" s="1"/>
      <c r="L768" s="15"/>
      <c r="M768" s="26"/>
      <c r="N768" s="4"/>
      <c r="O768" s="3"/>
      <c r="P768" s="3"/>
      <c r="Q768" s="15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2">
      <c r="A769" s="3"/>
      <c r="B769" s="1"/>
      <c r="C769" s="1"/>
      <c r="D769" s="1"/>
      <c r="E769" s="15"/>
      <c r="F769" s="26"/>
      <c r="G769" s="2"/>
      <c r="H769" s="3"/>
      <c r="I769" s="3"/>
      <c r="J769" s="1"/>
      <c r="K769" s="1"/>
      <c r="L769" s="15"/>
      <c r="M769" s="26"/>
      <c r="N769" s="4"/>
      <c r="O769" s="3"/>
      <c r="P769" s="3"/>
      <c r="Q769" s="15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2">
      <c r="A770" s="3"/>
      <c r="B770" s="1"/>
      <c r="C770" s="1"/>
      <c r="D770" s="1"/>
      <c r="E770" s="15"/>
      <c r="F770" s="26"/>
      <c r="G770" s="2"/>
      <c r="H770" s="3"/>
      <c r="I770" s="3"/>
      <c r="J770" s="1"/>
      <c r="K770" s="1"/>
      <c r="L770" s="15"/>
      <c r="M770" s="26"/>
      <c r="N770" s="4"/>
      <c r="O770" s="3"/>
      <c r="P770" s="3"/>
      <c r="Q770" s="15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2">
      <c r="A771" s="3"/>
      <c r="B771" s="1"/>
      <c r="C771" s="1"/>
      <c r="D771" s="1"/>
      <c r="E771" s="15"/>
      <c r="F771" s="26"/>
      <c r="G771" s="2"/>
      <c r="H771" s="3"/>
      <c r="I771" s="3"/>
      <c r="J771" s="1"/>
      <c r="K771" s="1"/>
      <c r="L771" s="15"/>
      <c r="M771" s="26"/>
      <c r="N771" s="4"/>
      <c r="O771" s="3"/>
      <c r="P771" s="3"/>
      <c r="Q771" s="15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2">
      <c r="A772" s="3"/>
      <c r="B772" s="1"/>
      <c r="C772" s="1"/>
      <c r="D772" s="1"/>
      <c r="E772" s="15"/>
      <c r="F772" s="26"/>
      <c r="G772" s="2"/>
      <c r="H772" s="3"/>
      <c r="I772" s="3"/>
      <c r="J772" s="1"/>
      <c r="K772" s="1"/>
      <c r="L772" s="15"/>
      <c r="M772" s="26"/>
      <c r="N772" s="4"/>
      <c r="O772" s="3"/>
      <c r="P772" s="3"/>
      <c r="Q772" s="15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2">
      <c r="A773" s="3"/>
      <c r="B773" s="1"/>
      <c r="C773" s="1"/>
      <c r="D773" s="1"/>
      <c r="E773" s="15"/>
      <c r="F773" s="26"/>
      <c r="G773" s="2"/>
      <c r="H773" s="3"/>
      <c r="I773" s="3"/>
      <c r="J773" s="1"/>
      <c r="K773" s="1"/>
      <c r="L773" s="15"/>
      <c r="M773" s="26"/>
      <c r="N773" s="4"/>
      <c r="O773" s="3"/>
      <c r="P773" s="3"/>
      <c r="Q773" s="15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2">
      <c r="A774" s="3"/>
      <c r="B774" s="1"/>
      <c r="C774" s="1"/>
      <c r="D774" s="1"/>
      <c r="E774" s="15"/>
      <c r="F774" s="26"/>
      <c r="G774" s="2"/>
      <c r="H774" s="3"/>
      <c r="I774" s="3"/>
      <c r="J774" s="1"/>
      <c r="K774" s="1"/>
      <c r="L774" s="15"/>
      <c r="M774" s="26"/>
      <c r="N774" s="4"/>
      <c r="O774" s="3"/>
      <c r="P774" s="3"/>
      <c r="Q774" s="15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2">
      <c r="A775" s="3"/>
      <c r="B775" s="1"/>
      <c r="C775" s="1"/>
      <c r="D775" s="1"/>
      <c r="E775" s="15"/>
      <c r="F775" s="26"/>
      <c r="G775" s="2"/>
      <c r="H775" s="3"/>
      <c r="I775" s="3"/>
      <c r="J775" s="1"/>
      <c r="K775" s="1"/>
      <c r="L775" s="15"/>
      <c r="M775" s="26"/>
      <c r="N775" s="4"/>
      <c r="O775" s="3"/>
      <c r="P775" s="3"/>
      <c r="Q775" s="15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2">
      <c r="A776" s="3"/>
      <c r="B776" s="1"/>
      <c r="C776" s="1"/>
      <c r="D776" s="1"/>
      <c r="E776" s="15"/>
      <c r="F776" s="26"/>
      <c r="G776" s="2"/>
      <c r="H776" s="3"/>
      <c r="I776" s="3"/>
      <c r="J776" s="1"/>
      <c r="K776" s="1"/>
      <c r="L776" s="15"/>
      <c r="M776" s="26"/>
      <c r="N776" s="4"/>
      <c r="O776" s="3"/>
      <c r="P776" s="3"/>
      <c r="Q776" s="15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2">
      <c r="A777" s="3"/>
      <c r="B777" s="1"/>
      <c r="C777" s="1"/>
      <c r="D777" s="1"/>
      <c r="E777" s="15"/>
      <c r="F777" s="26"/>
      <c r="G777" s="2"/>
      <c r="H777" s="3"/>
      <c r="I777" s="3"/>
      <c r="J777" s="1"/>
      <c r="K777" s="1"/>
      <c r="L777" s="15"/>
      <c r="M777" s="26"/>
      <c r="N777" s="4"/>
      <c r="O777" s="3"/>
      <c r="P777" s="3"/>
      <c r="Q777" s="15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2">
      <c r="A778" s="3"/>
      <c r="B778" s="1"/>
      <c r="C778" s="1"/>
      <c r="D778" s="1"/>
      <c r="E778" s="15"/>
      <c r="F778" s="26"/>
      <c r="G778" s="2"/>
      <c r="H778" s="3"/>
      <c r="I778" s="3"/>
      <c r="J778" s="1"/>
      <c r="K778" s="1"/>
      <c r="L778" s="15"/>
      <c r="M778" s="26"/>
      <c r="N778" s="4"/>
      <c r="O778" s="3"/>
      <c r="P778" s="3"/>
      <c r="Q778" s="15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2">
      <c r="A779" s="3"/>
      <c r="B779" s="1"/>
      <c r="C779" s="1"/>
      <c r="D779" s="1"/>
      <c r="E779" s="15"/>
      <c r="F779" s="26"/>
      <c r="G779" s="2"/>
      <c r="H779" s="3"/>
      <c r="I779" s="3"/>
      <c r="J779" s="1"/>
      <c r="K779" s="1"/>
      <c r="L779" s="15"/>
      <c r="M779" s="26"/>
      <c r="N779" s="4"/>
      <c r="O779" s="3"/>
      <c r="P779" s="3"/>
      <c r="Q779" s="15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2">
      <c r="A780" s="3"/>
      <c r="B780" s="1"/>
      <c r="C780" s="1"/>
      <c r="D780" s="1"/>
      <c r="E780" s="15"/>
      <c r="F780" s="26"/>
      <c r="G780" s="2"/>
      <c r="H780" s="3"/>
      <c r="I780" s="3"/>
      <c r="J780" s="1"/>
      <c r="K780" s="1"/>
      <c r="L780" s="15"/>
      <c r="M780" s="26"/>
      <c r="N780" s="4"/>
      <c r="O780" s="3"/>
      <c r="P780" s="3"/>
      <c r="Q780" s="15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2">
      <c r="A781" s="3"/>
      <c r="B781" s="1"/>
      <c r="C781" s="1"/>
      <c r="D781" s="1"/>
      <c r="E781" s="15"/>
      <c r="F781" s="26"/>
      <c r="G781" s="2"/>
      <c r="H781" s="3"/>
      <c r="I781" s="3"/>
      <c r="J781" s="1"/>
      <c r="K781" s="1"/>
      <c r="L781" s="15"/>
      <c r="M781" s="26"/>
      <c r="N781" s="4"/>
      <c r="O781" s="3"/>
      <c r="P781" s="3"/>
      <c r="Q781" s="15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2">
      <c r="A782" s="3"/>
      <c r="B782" s="1"/>
      <c r="C782" s="1"/>
      <c r="D782" s="1"/>
      <c r="E782" s="15"/>
      <c r="F782" s="26"/>
      <c r="G782" s="2"/>
      <c r="H782" s="3"/>
      <c r="I782" s="3"/>
      <c r="J782" s="1"/>
      <c r="K782" s="1"/>
      <c r="L782" s="15"/>
      <c r="M782" s="26"/>
      <c r="N782" s="4"/>
      <c r="O782" s="3"/>
      <c r="P782" s="3"/>
      <c r="Q782" s="15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2">
      <c r="A783" s="3"/>
      <c r="B783" s="1"/>
      <c r="C783" s="1"/>
      <c r="D783" s="1"/>
      <c r="E783" s="15"/>
      <c r="F783" s="26"/>
      <c r="G783" s="2"/>
      <c r="H783" s="3"/>
      <c r="I783" s="3"/>
      <c r="J783" s="1"/>
      <c r="K783" s="1"/>
      <c r="L783" s="15"/>
      <c r="M783" s="26"/>
      <c r="N783" s="4"/>
      <c r="O783" s="3"/>
      <c r="P783" s="3"/>
      <c r="Q783" s="15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2">
      <c r="A784" s="3"/>
      <c r="B784" s="1"/>
      <c r="C784" s="1"/>
      <c r="D784" s="1"/>
      <c r="E784" s="15"/>
      <c r="F784" s="26"/>
      <c r="G784" s="2"/>
      <c r="H784" s="3"/>
      <c r="I784" s="3"/>
      <c r="J784" s="1"/>
      <c r="K784" s="1"/>
      <c r="L784" s="15"/>
      <c r="M784" s="26"/>
      <c r="N784" s="4"/>
      <c r="O784" s="3"/>
      <c r="P784" s="3"/>
      <c r="Q784" s="15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2">
      <c r="A785" s="3"/>
      <c r="B785" s="1"/>
      <c r="C785" s="1"/>
      <c r="D785" s="1"/>
      <c r="E785" s="15"/>
      <c r="F785" s="26"/>
      <c r="G785" s="2"/>
      <c r="H785" s="3"/>
      <c r="I785" s="3"/>
      <c r="J785" s="1"/>
      <c r="K785" s="1"/>
      <c r="L785" s="15"/>
      <c r="M785" s="26"/>
      <c r="N785" s="4"/>
      <c r="O785" s="3"/>
      <c r="P785" s="3"/>
      <c r="Q785" s="15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2">
      <c r="A786" s="3"/>
      <c r="B786" s="1"/>
      <c r="C786" s="1"/>
      <c r="D786" s="1"/>
      <c r="E786" s="15"/>
      <c r="F786" s="26"/>
      <c r="G786" s="2"/>
      <c r="H786" s="3"/>
      <c r="I786" s="3"/>
      <c r="J786" s="1"/>
      <c r="K786" s="1"/>
      <c r="L786" s="15"/>
      <c r="M786" s="26"/>
      <c r="N786" s="4"/>
      <c r="O786" s="3"/>
      <c r="P786" s="3"/>
      <c r="Q786" s="15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2">
      <c r="A787" s="3"/>
      <c r="B787" s="1"/>
      <c r="C787" s="1"/>
      <c r="D787" s="1"/>
      <c r="E787" s="15"/>
      <c r="F787" s="26"/>
      <c r="G787" s="2"/>
      <c r="H787" s="3"/>
      <c r="I787" s="3"/>
      <c r="J787" s="1"/>
      <c r="K787" s="1"/>
      <c r="L787" s="15"/>
      <c r="M787" s="26"/>
      <c r="N787" s="4"/>
      <c r="O787" s="3"/>
      <c r="P787" s="3"/>
      <c r="Q787" s="15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2">
      <c r="A788" s="3"/>
      <c r="B788" s="1"/>
      <c r="C788" s="1"/>
      <c r="D788" s="1"/>
      <c r="E788" s="15"/>
      <c r="F788" s="26"/>
      <c r="G788" s="2"/>
      <c r="H788" s="3"/>
      <c r="I788" s="3"/>
      <c r="J788" s="1"/>
      <c r="K788" s="1"/>
      <c r="L788" s="15"/>
      <c r="M788" s="26"/>
      <c r="N788" s="4"/>
      <c r="O788" s="3"/>
      <c r="P788" s="3"/>
      <c r="Q788" s="15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2">
      <c r="A789" s="3"/>
      <c r="B789" s="1"/>
      <c r="C789" s="1"/>
      <c r="D789" s="1"/>
      <c r="E789" s="15"/>
      <c r="F789" s="26"/>
      <c r="G789" s="2"/>
      <c r="H789" s="3"/>
      <c r="I789" s="3"/>
      <c r="J789" s="1"/>
      <c r="K789" s="1"/>
      <c r="L789" s="15"/>
      <c r="M789" s="26"/>
      <c r="N789" s="4"/>
      <c r="O789" s="3"/>
      <c r="P789" s="3"/>
      <c r="Q789" s="15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2">
      <c r="A790" s="3"/>
      <c r="B790" s="1"/>
      <c r="C790" s="1"/>
      <c r="D790" s="1"/>
      <c r="E790" s="15"/>
      <c r="F790" s="26"/>
      <c r="G790" s="2"/>
      <c r="H790" s="3"/>
      <c r="I790" s="3"/>
      <c r="J790" s="1"/>
      <c r="K790" s="1"/>
      <c r="L790" s="15"/>
      <c r="M790" s="26"/>
      <c r="N790" s="4"/>
      <c r="O790" s="3"/>
      <c r="P790" s="3"/>
      <c r="Q790" s="15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2">
      <c r="A791" s="3"/>
      <c r="B791" s="1"/>
      <c r="C791" s="1"/>
      <c r="D791" s="1"/>
      <c r="E791" s="15"/>
      <c r="F791" s="26"/>
      <c r="G791" s="2"/>
      <c r="H791" s="3"/>
      <c r="I791" s="3"/>
      <c r="J791" s="1"/>
      <c r="K791" s="1"/>
      <c r="L791" s="15"/>
      <c r="M791" s="26"/>
      <c r="N791" s="4"/>
      <c r="O791" s="3"/>
      <c r="P791" s="3"/>
      <c r="Q791" s="15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2">
      <c r="A792" s="3"/>
      <c r="B792" s="1"/>
      <c r="C792" s="1"/>
      <c r="D792" s="1"/>
      <c r="E792" s="15"/>
      <c r="F792" s="26"/>
      <c r="G792" s="2"/>
      <c r="H792" s="3"/>
      <c r="I792" s="3"/>
      <c r="J792" s="1"/>
      <c r="K792" s="1"/>
      <c r="L792" s="15"/>
      <c r="M792" s="26"/>
      <c r="N792" s="4"/>
      <c r="O792" s="3"/>
      <c r="P792" s="3"/>
      <c r="Q792" s="15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2">
      <c r="A793" s="3"/>
      <c r="B793" s="1"/>
      <c r="C793" s="1"/>
      <c r="D793" s="1"/>
      <c r="E793" s="15"/>
      <c r="F793" s="26"/>
      <c r="G793" s="2"/>
      <c r="H793" s="3"/>
      <c r="I793" s="3"/>
      <c r="J793" s="1"/>
      <c r="K793" s="1"/>
      <c r="L793" s="15"/>
      <c r="M793" s="26"/>
      <c r="N793" s="4"/>
      <c r="O793" s="3"/>
      <c r="P793" s="3"/>
      <c r="Q793" s="15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2">
      <c r="A794" s="3"/>
      <c r="B794" s="1"/>
      <c r="C794" s="1"/>
      <c r="D794" s="1"/>
      <c r="E794" s="15"/>
      <c r="F794" s="26"/>
      <c r="G794" s="2"/>
      <c r="H794" s="3"/>
      <c r="I794" s="3"/>
      <c r="J794" s="1"/>
      <c r="K794" s="1"/>
      <c r="L794" s="15"/>
      <c r="M794" s="26"/>
      <c r="N794" s="4"/>
      <c r="O794" s="3"/>
      <c r="P794" s="3"/>
      <c r="Q794" s="15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2">
      <c r="A795" s="3"/>
      <c r="B795" s="1"/>
      <c r="C795" s="1"/>
      <c r="D795" s="1"/>
      <c r="E795" s="15"/>
      <c r="F795" s="26"/>
      <c r="G795" s="2"/>
      <c r="H795" s="3"/>
      <c r="I795" s="3"/>
      <c r="J795" s="1"/>
      <c r="K795" s="1"/>
      <c r="L795" s="15"/>
      <c r="M795" s="26"/>
      <c r="N795" s="4"/>
      <c r="O795" s="3"/>
      <c r="P795" s="3"/>
      <c r="Q795" s="15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2">
      <c r="A796" s="3"/>
      <c r="B796" s="1"/>
      <c r="C796" s="1"/>
      <c r="D796" s="1"/>
      <c r="E796" s="15"/>
      <c r="F796" s="26"/>
      <c r="G796" s="2"/>
      <c r="H796" s="3"/>
      <c r="I796" s="3"/>
      <c r="J796" s="1"/>
      <c r="K796" s="1"/>
      <c r="L796" s="15"/>
      <c r="M796" s="26"/>
      <c r="N796" s="4"/>
      <c r="O796" s="3"/>
      <c r="P796" s="3"/>
      <c r="Q796" s="15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2">
      <c r="A797" s="3"/>
      <c r="B797" s="1"/>
      <c r="C797" s="1"/>
      <c r="D797" s="1"/>
      <c r="E797" s="15"/>
      <c r="F797" s="26"/>
      <c r="G797" s="2"/>
      <c r="H797" s="3"/>
      <c r="I797" s="3"/>
      <c r="J797" s="1"/>
      <c r="K797" s="1"/>
      <c r="L797" s="15"/>
      <c r="M797" s="26"/>
      <c r="N797" s="4"/>
      <c r="O797" s="3"/>
      <c r="P797" s="3"/>
      <c r="Q797" s="15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2">
      <c r="A798" s="3"/>
      <c r="B798" s="1"/>
      <c r="C798" s="1"/>
      <c r="D798" s="1"/>
      <c r="E798" s="15"/>
      <c r="F798" s="26"/>
      <c r="G798" s="2"/>
      <c r="H798" s="3"/>
      <c r="I798" s="3"/>
      <c r="J798" s="1"/>
      <c r="K798" s="1"/>
      <c r="L798" s="15"/>
      <c r="M798" s="26"/>
      <c r="N798" s="4"/>
      <c r="O798" s="3"/>
      <c r="P798" s="3"/>
      <c r="Q798" s="15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2">
      <c r="A799" s="3"/>
      <c r="B799" s="1"/>
      <c r="C799" s="1"/>
      <c r="D799" s="1"/>
      <c r="E799" s="15"/>
      <c r="F799" s="26"/>
      <c r="G799" s="2"/>
      <c r="H799" s="3"/>
      <c r="I799" s="3"/>
      <c r="J799" s="1"/>
      <c r="K799" s="1"/>
      <c r="L799" s="15"/>
      <c r="M799" s="26"/>
      <c r="N799" s="4"/>
      <c r="O799" s="3"/>
      <c r="P799" s="3"/>
      <c r="Q799" s="15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2">
      <c r="A800" s="3"/>
      <c r="B800" s="1"/>
      <c r="C800" s="1"/>
      <c r="D800" s="1"/>
      <c r="E800" s="15"/>
      <c r="F800" s="26"/>
      <c r="G800" s="2"/>
      <c r="H800" s="3"/>
      <c r="I800" s="3"/>
      <c r="J800" s="1"/>
      <c r="K800" s="1"/>
      <c r="L800" s="15"/>
      <c r="M800" s="26"/>
      <c r="N800" s="4"/>
      <c r="O800" s="3"/>
      <c r="P800" s="3"/>
      <c r="Q800" s="15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2">
      <c r="A801" s="3"/>
      <c r="B801" s="1"/>
      <c r="C801" s="1"/>
      <c r="D801" s="1"/>
      <c r="E801" s="15"/>
      <c r="F801" s="26"/>
      <c r="G801" s="2"/>
      <c r="H801" s="3"/>
      <c r="I801" s="3"/>
      <c r="J801" s="1"/>
      <c r="K801" s="1"/>
      <c r="L801" s="15"/>
      <c r="M801" s="26"/>
      <c r="N801" s="4"/>
      <c r="O801" s="3"/>
      <c r="P801" s="3"/>
      <c r="Q801" s="15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2">
      <c r="A802" s="3"/>
      <c r="B802" s="1"/>
      <c r="C802" s="1"/>
      <c r="D802" s="1"/>
      <c r="E802" s="15"/>
      <c r="F802" s="26"/>
      <c r="G802" s="2"/>
      <c r="H802" s="3"/>
      <c r="I802" s="3"/>
      <c r="J802" s="1"/>
      <c r="K802" s="1"/>
      <c r="L802" s="15"/>
      <c r="M802" s="26"/>
      <c r="N802" s="4"/>
      <c r="O802" s="3"/>
      <c r="P802" s="3"/>
      <c r="Q802" s="15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2">
      <c r="A803" s="3"/>
      <c r="B803" s="1"/>
      <c r="C803" s="1"/>
      <c r="D803" s="1"/>
      <c r="E803" s="15"/>
      <c r="F803" s="26"/>
      <c r="G803" s="2"/>
      <c r="H803" s="3"/>
      <c r="I803" s="3"/>
      <c r="J803" s="1"/>
      <c r="K803" s="1"/>
      <c r="L803" s="15"/>
      <c r="M803" s="26"/>
      <c r="N803" s="4"/>
      <c r="O803" s="3"/>
      <c r="P803" s="3"/>
      <c r="Q803" s="15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2">
      <c r="A804" s="3"/>
      <c r="B804" s="1"/>
      <c r="C804" s="1"/>
      <c r="D804" s="1"/>
      <c r="E804" s="15"/>
      <c r="F804" s="26"/>
      <c r="G804" s="2"/>
      <c r="H804" s="3"/>
      <c r="I804" s="3"/>
      <c r="J804" s="1"/>
      <c r="K804" s="1"/>
      <c r="L804" s="15"/>
      <c r="M804" s="26"/>
      <c r="N804" s="4"/>
      <c r="O804" s="3"/>
      <c r="P804" s="3"/>
      <c r="Q804" s="15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2">
      <c r="A805" s="3"/>
      <c r="B805" s="1"/>
      <c r="C805" s="1"/>
      <c r="D805" s="1"/>
      <c r="E805" s="15"/>
      <c r="F805" s="26"/>
      <c r="G805" s="2"/>
      <c r="H805" s="3"/>
      <c r="I805" s="3"/>
      <c r="J805" s="1"/>
      <c r="K805" s="1"/>
      <c r="L805" s="15"/>
      <c r="M805" s="26"/>
      <c r="N805" s="4"/>
      <c r="O805" s="3"/>
      <c r="P805" s="3"/>
      <c r="Q805" s="15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2">
      <c r="A806" s="3"/>
      <c r="B806" s="1"/>
      <c r="C806" s="1"/>
      <c r="D806" s="1"/>
      <c r="E806" s="15"/>
      <c r="F806" s="26"/>
      <c r="G806" s="2"/>
      <c r="H806" s="3"/>
      <c r="I806" s="3"/>
      <c r="J806" s="1"/>
      <c r="K806" s="1"/>
      <c r="L806" s="15"/>
      <c r="M806" s="26"/>
      <c r="N806" s="4"/>
      <c r="O806" s="3"/>
      <c r="P806" s="3"/>
      <c r="Q806" s="15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2">
      <c r="A807" s="3"/>
      <c r="B807" s="1"/>
      <c r="C807" s="1"/>
      <c r="D807" s="1"/>
      <c r="E807" s="15"/>
      <c r="F807" s="26"/>
      <c r="G807" s="2"/>
      <c r="H807" s="3"/>
      <c r="I807" s="3"/>
      <c r="J807" s="1"/>
      <c r="K807" s="1"/>
      <c r="L807" s="15"/>
      <c r="M807" s="26"/>
      <c r="N807" s="4"/>
      <c r="O807" s="3"/>
      <c r="P807" s="3"/>
      <c r="Q807" s="15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2">
      <c r="A808" s="3"/>
      <c r="B808" s="1"/>
      <c r="C808" s="1"/>
      <c r="D808" s="1"/>
      <c r="E808" s="15"/>
      <c r="F808" s="26"/>
      <c r="G808" s="2"/>
      <c r="H808" s="3"/>
      <c r="I808" s="3"/>
      <c r="J808" s="1"/>
      <c r="K808" s="1"/>
      <c r="L808" s="15"/>
      <c r="M808" s="26"/>
      <c r="N808" s="4"/>
      <c r="O808" s="3"/>
      <c r="P808" s="3"/>
      <c r="Q808" s="15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2">
      <c r="A809" s="3"/>
      <c r="B809" s="1"/>
      <c r="C809" s="1"/>
      <c r="D809" s="1"/>
      <c r="E809" s="15"/>
      <c r="F809" s="26"/>
      <c r="G809" s="2"/>
      <c r="H809" s="3"/>
      <c r="I809" s="3"/>
      <c r="J809" s="1"/>
      <c r="K809" s="1"/>
      <c r="L809" s="15"/>
      <c r="M809" s="26"/>
      <c r="N809" s="4"/>
      <c r="O809" s="3"/>
      <c r="P809" s="3"/>
      <c r="Q809" s="15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2">
      <c r="A810" s="3"/>
      <c r="B810" s="1"/>
      <c r="C810" s="1"/>
      <c r="D810" s="1"/>
      <c r="E810" s="15"/>
      <c r="F810" s="26"/>
      <c r="G810" s="2"/>
      <c r="H810" s="3"/>
      <c r="I810" s="3"/>
      <c r="J810" s="1"/>
      <c r="K810" s="1"/>
      <c r="L810" s="15"/>
      <c r="M810" s="26"/>
      <c r="N810" s="4"/>
      <c r="O810" s="3"/>
      <c r="P810" s="3"/>
      <c r="Q810" s="15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2">
      <c r="A811" s="3"/>
      <c r="B811" s="1"/>
      <c r="C811" s="1"/>
      <c r="D811" s="1"/>
      <c r="E811" s="15"/>
      <c r="F811" s="26"/>
      <c r="G811" s="2"/>
      <c r="H811" s="3"/>
      <c r="I811" s="3"/>
      <c r="J811" s="1"/>
      <c r="K811" s="1"/>
      <c r="L811" s="15"/>
      <c r="M811" s="26"/>
      <c r="N811" s="4"/>
      <c r="O811" s="3"/>
      <c r="P811" s="3"/>
      <c r="Q811" s="15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2">
      <c r="A812" s="3"/>
      <c r="B812" s="1"/>
      <c r="C812" s="1"/>
      <c r="D812" s="1"/>
      <c r="E812" s="15"/>
      <c r="F812" s="26"/>
      <c r="G812" s="2"/>
      <c r="H812" s="3"/>
      <c r="I812" s="3"/>
      <c r="J812" s="1"/>
      <c r="K812" s="1"/>
      <c r="L812" s="15"/>
      <c r="M812" s="26"/>
      <c r="N812" s="4"/>
      <c r="O812" s="3"/>
      <c r="P812" s="3"/>
      <c r="Q812" s="15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2">
      <c r="A813" s="3"/>
      <c r="B813" s="1"/>
      <c r="C813" s="1"/>
      <c r="D813" s="1"/>
      <c r="E813" s="15"/>
      <c r="F813" s="26"/>
      <c r="G813" s="2"/>
      <c r="H813" s="3"/>
      <c r="I813" s="3"/>
      <c r="J813" s="1"/>
      <c r="K813" s="1"/>
      <c r="L813" s="15"/>
      <c r="M813" s="26"/>
      <c r="N813" s="4"/>
      <c r="O813" s="3"/>
      <c r="P813" s="3"/>
      <c r="Q813" s="15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2">
      <c r="A814" s="3"/>
      <c r="B814" s="1"/>
      <c r="C814" s="1"/>
      <c r="D814" s="1"/>
      <c r="E814" s="15"/>
      <c r="F814" s="26"/>
      <c r="G814" s="2"/>
      <c r="H814" s="3"/>
      <c r="I814" s="3"/>
      <c r="J814" s="1"/>
      <c r="K814" s="1"/>
      <c r="L814" s="15"/>
      <c r="M814" s="26"/>
      <c r="N814" s="4"/>
      <c r="O814" s="3"/>
      <c r="P814" s="3"/>
      <c r="Q814" s="15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2">
      <c r="A815" s="3"/>
      <c r="B815" s="1"/>
      <c r="C815" s="1"/>
      <c r="D815" s="1"/>
      <c r="E815" s="15"/>
      <c r="F815" s="26"/>
      <c r="G815" s="2"/>
      <c r="H815" s="3"/>
      <c r="I815" s="3"/>
      <c r="J815" s="1"/>
      <c r="K815" s="1"/>
      <c r="L815" s="15"/>
      <c r="M815" s="26"/>
      <c r="N815" s="4"/>
      <c r="O815" s="3"/>
      <c r="P815" s="3"/>
      <c r="Q815" s="15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2">
      <c r="A816" s="3"/>
      <c r="B816" s="1"/>
      <c r="C816" s="1"/>
      <c r="D816" s="1"/>
      <c r="E816" s="15"/>
      <c r="F816" s="26"/>
      <c r="G816" s="2"/>
      <c r="H816" s="3"/>
      <c r="I816" s="3"/>
      <c r="J816" s="1"/>
      <c r="K816" s="1"/>
      <c r="L816" s="15"/>
      <c r="M816" s="26"/>
      <c r="N816" s="4"/>
      <c r="O816" s="3"/>
      <c r="P816" s="3"/>
      <c r="Q816" s="15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2">
      <c r="A817" s="3"/>
      <c r="B817" s="1"/>
      <c r="C817" s="1"/>
      <c r="D817" s="1"/>
      <c r="E817" s="15"/>
      <c r="F817" s="26"/>
      <c r="G817" s="2"/>
      <c r="H817" s="3"/>
      <c r="I817" s="3"/>
      <c r="J817" s="1"/>
      <c r="K817" s="1"/>
      <c r="L817" s="15"/>
      <c r="M817" s="26"/>
      <c r="N817" s="4"/>
      <c r="O817" s="3"/>
      <c r="P817" s="3"/>
      <c r="Q817" s="15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2">
      <c r="A818" s="3"/>
      <c r="B818" s="1"/>
      <c r="C818" s="1"/>
      <c r="D818" s="1"/>
      <c r="E818" s="15"/>
      <c r="F818" s="26"/>
      <c r="G818" s="2"/>
      <c r="H818" s="3"/>
      <c r="I818" s="3"/>
      <c r="J818" s="1"/>
      <c r="K818" s="1"/>
      <c r="L818" s="15"/>
      <c r="M818" s="26"/>
      <c r="N818" s="4"/>
      <c r="O818" s="3"/>
      <c r="P818" s="3"/>
      <c r="Q818" s="15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2">
      <c r="A819" s="3"/>
      <c r="B819" s="1"/>
      <c r="C819" s="1"/>
      <c r="D819" s="1"/>
      <c r="E819" s="15"/>
      <c r="F819" s="26"/>
      <c r="G819" s="2"/>
      <c r="H819" s="3"/>
      <c r="I819" s="3"/>
      <c r="J819" s="1"/>
      <c r="K819" s="1"/>
      <c r="L819" s="15"/>
      <c r="M819" s="26"/>
      <c r="N819" s="4"/>
      <c r="O819" s="3"/>
      <c r="P819" s="3"/>
      <c r="Q819" s="15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2">
      <c r="A820" s="3"/>
      <c r="B820" s="1"/>
      <c r="C820" s="1"/>
      <c r="D820" s="1"/>
      <c r="E820" s="15"/>
      <c r="F820" s="26"/>
      <c r="G820" s="2"/>
      <c r="H820" s="3"/>
      <c r="I820" s="3"/>
      <c r="J820" s="1"/>
      <c r="K820" s="1"/>
      <c r="L820" s="15"/>
      <c r="M820" s="26"/>
      <c r="N820" s="4"/>
      <c r="O820" s="3"/>
      <c r="P820" s="3"/>
      <c r="Q820" s="15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2">
      <c r="A821" s="3"/>
      <c r="B821" s="1"/>
      <c r="C821" s="1"/>
      <c r="D821" s="1"/>
      <c r="E821" s="15"/>
      <c r="F821" s="26"/>
      <c r="G821" s="2"/>
      <c r="H821" s="3"/>
      <c r="I821" s="3"/>
      <c r="J821" s="1"/>
      <c r="K821" s="1"/>
      <c r="L821" s="15"/>
      <c r="M821" s="26"/>
      <c r="N821" s="4"/>
      <c r="O821" s="3"/>
      <c r="P821" s="3"/>
      <c r="Q821" s="15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2">
      <c r="A822" s="3"/>
      <c r="B822" s="1"/>
      <c r="C822" s="1"/>
      <c r="D822" s="1"/>
      <c r="E822" s="15"/>
      <c r="F822" s="26"/>
      <c r="G822" s="2"/>
      <c r="H822" s="3"/>
      <c r="I822" s="3"/>
      <c r="J822" s="1"/>
      <c r="K822" s="1"/>
      <c r="L822" s="15"/>
      <c r="M822" s="26"/>
      <c r="N822" s="4"/>
      <c r="O822" s="3"/>
      <c r="P822" s="3"/>
      <c r="Q822" s="15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2">
      <c r="A823" s="3"/>
      <c r="B823" s="1"/>
      <c r="C823" s="1"/>
      <c r="D823" s="1"/>
      <c r="E823" s="15"/>
      <c r="F823" s="26"/>
      <c r="G823" s="2"/>
      <c r="H823" s="3"/>
      <c r="I823" s="3"/>
      <c r="J823" s="1"/>
      <c r="K823" s="1"/>
      <c r="L823" s="15"/>
      <c r="M823" s="26"/>
      <c r="N823" s="4"/>
      <c r="O823" s="3"/>
      <c r="P823" s="3"/>
      <c r="Q823" s="15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2">
      <c r="A824" s="3"/>
      <c r="B824" s="1"/>
      <c r="C824" s="1"/>
      <c r="D824" s="1"/>
      <c r="E824" s="15"/>
      <c r="F824" s="26"/>
      <c r="G824" s="2"/>
      <c r="H824" s="3"/>
      <c r="I824" s="3"/>
      <c r="J824" s="1"/>
      <c r="K824" s="1"/>
      <c r="L824" s="15"/>
      <c r="M824" s="26"/>
      <c r="N824" s="4"/>
      <c r="O824" s="3"/>
      <c r="P824" s="3"/>
      <c r="Q824" s="15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2">
      <c r="A825" s="3"/>
      <c r="B825" s="1"/>
      <c r="C825" s="1"/>
      <c r="D825" s="1"/>
      <c r="E825" s="15"/>
      <c r="F825" s="26"/>
      <c r="G825" s="2"/>
      <c r="H825" s="3"/>
      <c r="I825" s="3"/>
      <c r="J825" s="1"/>
      <c r="K825" s="1"/>
      <c r="L825" s="15"/>
      <c r="M825" s="26"/>
      <c r="N825" s="4"/>
      <c r="O825" s="3"/>
      <c r="P825" s="3"/>
      <c r="Q825" s="15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2">
      <c r="A826" s="3"/>
      <c r="B826" s="1"/>
      <c r="C826" s="1"/>
      <c r="D826" s="1"/>
      <c r="E826" s="15"/>
      <c r="F826" s="26"/>
      <c r="G826" s="2"/>
      <c r="H826" s="3"/>
      <c r="I826" s="3"/>
      <c r="J826" s="1"/>
      <c r="K826" s="1"/>
      <c r="L826" s="15"/>
      <c r="M826" s="26"/>
      <c r="N826" s="4"/>
      <c r="O826" s="3"/>
      <c r="P826" s="3"/>
      <c r="Q826" s="15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2">
      <c r="A827" s="3"/>
      <c r="B827" s="1"/>
      <c r="C827" s="1"/>
      <c r="D827" s="1"/>
      <c r="E827" s="15"/>
      <c r="F827" s="26"/>
      <c r="G827" s="2"/>
      <c r="H827" s="3"/>
      <c r="I827" s="3"/>
      <c r="J827" s="1"/>
      <c r="K827" s="1"/>
      <c r="L827" s="15"/>
      <c r="M827" s="26"/>
      <c r="N827" s="4"/>
      <c r="O827" s="3"/>
      <c r="P827" s="3"/>
      <c r="Q827" s="15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2">
      <c r="A828" s="3"/>
      <c r="B828" s="1"/>
      <c r="C828" s="1"/>
      <c r="D828" s="1"/>
      <c r="E828" s="15"/>
      <c r="F828" s="26"/>
      <c r="G828" s="2"/>
      <c r="H828" s="3"/>
      <c r="I828" s="3"/>
      <c r="J828" s="1"/>
      <c r="K828" s="1"/>
      <c r="L828" s="15"/>
      <c r="M828" s="26"/>
      <c r="N828" s="4"/>
      <c r="O828" s="3"/>
      <c r="P828" s="3"/>
      <c r="Q828" s="15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2">
      <c r="A829" s="3"/>
      <c r="B829" s="1"/>
      <c r="C829" s="1"/>
      <c r="D829" s="1"/>
      <c r="E829" s="15"/>
      <c r="F829" s="26"/>
      <c r="G829" s="2"/>
      <c r="H829" s="3"/>
      <c r="I829" s="3"/>
      <c r="J829" s="1"/>
      <c r="K829" s="1"/>
      <c r="L829" s="15"/>
      <c r="M829" s="26"/>
      <c r="N829" s="4"/>
      <c r="O829" s="3"/>
      <c r="P829" s="3"/>
      <c r="Q829" s="15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2">
      <c r="A830" s="3"/>
      <c r="B830" s="1"/>
      <c r="C830" s="1"/>
      <c r="D830" s="1"/>
      <c r="E830" s="15"/>
      <c r="F830" s="26"/>
      <c r="G830" s="2"/>
      <c r="H830" s="3"/>
      <c r="I830" s="3"/>
      <c r="J830" s="1"/>
      <c r="K830" s="1"/>
      <c r="L830" s="15"/>
      <c r="M830" s="26"/>
      <c r="N830" s="4"/>
      <c r="O830" s="3"/>
      <c r="P830" s="3"/>
      <c r="Q830" s="15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2">
      <c r="A831" s="3"/>
      <c r="B831" s="1"/>
      <c r="C831" s="1"/>
      <c r="D831" s="1"/>
      <c r="E831" s="15"/>
      <c r="F831" s="26"/>
      <c r="G831" s="2"/>
      <c r="H831" s="3"/>
      <c r="I831" s="3"/>
      <c r="J831" s="1"/>
      <c r="K831" s="1"/>
      <c r="L831" s="15"/>
      <c r="M831" s="26"/>
      <c r="N831" s="4"/>
      <c r="O831" s="3"/>
      <c r="P831" s="3"/>
      <c r="Q831" s="15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2">
      <c r="A832" s="3"/>
      <c r="B832" s="1"/>
      <c r="C832" s="1"/>
      <c r="D832" s="1"/>
      <c r="E832" s="15"/>
      <c r="F832" s="26"/>
      <c r="G832" s="2"/>
      <c r="H832" s="3"/>
      <c r="I832" s="3"/>
      <c r="J832" s="1"/>
      <c r="K832" s="1"/>
      <c r="L832" s="15"/>
      <c r="M832" s="26"/>
      <c r="N832" s="4"/>
      <c r="O832" s="3"/>
      <c r="P832" s="3"/>
      <c r="Q832" s="15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2">
      <c r="A833" s="3"/>
      <c r="B833" s="1"/>
      <c r="C833" s="1"/>
      <c r="D833" s="1"/>
      <c r="E833" s="15"/>
      <c r="F833" s="26"/>
      <c r="G833" s="2"/>
      <c r="H833" s="3"/>
      <c r="I833" s="3"/>
      <c r="J833" s="1"/>
      <c r="K833" s="1"/>
      <c r="L833" s="15"/>
      <c r="M833" s="26"/>
      <c r="N833" s="4"/>
      <c r="O833" s="3"/>
      <c r="P833" s="3"/>
      <c r="Q833" s="15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2">
      <c r="A834" s="3"/>
      <c r="B834" s="1"/>
      <c r="C834" s="1"/>
      <c r="D834" s="1"/>
      <c r="E834" s="15"/>
      <c r="F834" s="26"/>
      <c r="G834" s="2"/>
      <c r="H834" s="3"/>
      <c r="I834" s="3"/>
      <c r="J834" s="1"/>
      <c r="K834" s="1"/>
      <c r="L834" s="15"/>
      <c r="M834" s="26"/>
      <c r="N834" s="4"/>
      <c r="O834" s="3"/>
      <c r="P834" s="3"/>
      <c r="Q834" s="15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2">
      <c r="A835" s="3"/>
      <c r="B835" s="1"/>
      <c r="C835" s="1"/>
      <c r="D835" s="1"/>
      <c r="E835" s="15"/>
      <c r="F835" s="26"/>
      <c r="G835" s="2"/>
      <c r="H835" s="3"/>
      <c r="I835" s="3"/>
      <c r="J835" s="1"/>
      <c r="K835" s="1"/>
      <c r="L835" s="15"/>
      <c r="M835" s="26"/>
      <c r="N835" s="4"/>
      <c r="O835" s="3"/>
      <c r="P835" s="3"/>
      <c r="Q835" s="15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2">
      <c r="A836" s="3"/>
      <c r="B836" s="1"/>
      <c r="C836" s="1"/>
      <c r="D836" s="1"/>
      <c r="E836" s="15"/>
      <c r="F836" s="26"/>
      <c r="G836" s="2"/>
      <c r="H836" s="3"/>
      <c r="I836" s="3"/>
      <c r="J836" s="1"/>
      <c r="K836" s="1"/>
      <c r="L836" s="15"/>
      <c r="M836" s="26"/>
      <c r="N836" s="4"/>
      <c r="O836" s="3"/>
      <c r="P836" s="3"/>
      <c r="Q836" s="15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2">
      <c r="A837" s="3"/>
      <c r="B837" s="1"/>
      <c r="C837" s="1"/>
      <c r="D837" s="1"/>
      <c r="E837" s="15"/>
      <c r="F837" s="26"/>
      <c r="G837" s="2"/>
      <c r="H837" s="3"/>
      <c r="I837" s="3"/>
      <c r="J837" s="1"/>
      <c r="K837" s="1"/>
      <c r="L837" s="15"/>
      <c r="M837" s="26"/>
      <c r="N837" s="4"/>
      <c r="O837" s="3"/>
      <c r="P837" s="3"/>
      <c r="Q837" s="15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2">
      <c r="A838" s="3"/>
      <c r="B838" s="1"/>
      <c r="C838" s="1"/>
      <c r="D838" s="1"/>
      <c r="E838" s="15"/>
      <c r="F838" s="26"/>
      <c r="G838" s="2"/>
      <c r="H838" s="3"/>
      <c r="I838" s="3"/>
      <c r="J838" s="1"/>
      <c r="K838" s="1"/>
      <c r="L838" s="15"/>
      <c r="M838" s="26"/>
      <c r="N838" s="4"/>
      <c r="O838" s="3"/>
      <c r="P838" s="3"/>
      <c r="Q838" s="15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2">
      <c r="A839" s="3"/>
      <c r="B839" s="1"/>
      <c r="C839" s="1"/>
      <c r="D839" s="1"/>
      <c r="E839" s="15"/>
      <c r="F839" s="26"/>
      <c r="G839" s="2"/>
      <c r="H839" s="3"/>
      <c r="I839" s="3"/>
      <c r="J839" s="1"/>
      <c r="K839" s="1"/>
      <c r="L839" s="15"/>
      <c r="M839" s="26"/>
      <c r="N839" s="4"/>
      <c r="O839" s="3"/>
      <c r="P839" s="3"/>
      <c r="Q839" s="15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2">
      <c r="A840" s="3"/>
      <c r="B840" s="1"/>
      <c r="C840" s="1"/>
      <c r="D840" s="1"/>
      <c r="E840" s="15"/>
      <c r="F840" s="26"/>
      <c r="G840" s="2"/>
      <c r="H840" s="3"/>
      <c r="I840" s="3"/>
      <c r="J840" s="1"/>
      <c r="K840" s="1"/>
      <c r="L840" s="15"/>
      <c r="M840" s="26"/>
      <c r="N840" s="4"/>
      <c r="O840" s="3"/>
      <c r="P840" s="3"/>
      <c r="Q840" s="15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2">
      <c r="A841" s="3"/>
      <c r="B841" s="1"/>
      <c r="C841" s="1"/>
      <c r="D841" s="1"/>
      <c r="E841" s="15"/>
      <c r="F841" s="26"/>
      <c r="G841" s="2"/>
      <c r="H841" s="3"/>
      <c r="I841" s="3"/>
      <c r="J841" s="1"/>
      <c r="K841" s="1"/>
      <c r="L841" s="15"/>
      <c r="M841" s="26"/>
      <c r="N841" s="4"/>
      <c r="O841" s="3"/>
      <c r="P841" s="3"/>
      <c r="Q841" s="15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2">
      <c r="A842" s="3"/>
      <c r="B842" s="1"/>
      <c r="C842" s="1"/>
      <c r="D842" s="1"/>
      <c r="E842" s="15"/>
      <c r="F842" s="26"/>
      <c r="G842" s="2"/>
      <c r="H842" s="3"/>
      <c r="I842" s="3"/>
      <c r="J842" s="1"/>
      <c r="K842" s="1"/>
      <c r="L842" s="15"/>
      <c r="M842" s="26"/>
      <c r="N842" s="4"/>
      <c r="O842" s="3"/>
      <c r="P842" s="3"/>
      <c r="Q842" s="15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2">
      <c r="A843" s="3"/>
      <c r="B843" s="1"/>
      <c r="C843" s="1"/>
      <c r="D843" s="1"/>
      <c r="E843" s="15"/>
      <c r="F843" s="26"/>
      <c r="G843" s="2"/>
      <c r="H843" s="3"/>
      <c r="I843" s="3"/>
      <c r="J843" s="1"/>
      <c r="K843" s="1"/>
      <c r="L843" s="15"/>
      <c r="M843" s="26"/>
      <c r="N843" s="4"/>
      <c r="O843" s="3"/>
      <c r="P843" s="3"/>
      <c r="Q843" s="15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2">
      <c r="A844" s="3"/>
      <c r="B844" s="1"/>
      <c r="C844" s="1"/>
      <c r="D844" s="1"/>
      <c r="E844" s="15"/>
      <c r="F844" s="26"/>
      <c r="G844" s="2"/>
      <c r="H844" s="3"/>
      <c r="I844" s="3"/>
      <c r="J844" s="1"/>
      <c r="K844" s="1"/>
      <c r="L844" s="15"/>
      <c r="M844" s="26"/>
      <c r="N844" s="4"/>
      <c r="O844" s="3"/>
      <c r="P844" s="3"/>
      <c r="Q844" s="15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2">
      <c r="A845" s="3"/>
      <c r="B845" s="1"/>
      <c r="C845" s="1"/>
      <c r="D845" s="1"/>
      <c r="E845" s="15"/>
      <c r="F845" s="26"/>
      <c r="G845" s="2"/>
      <c r="H845" s="3"/>
      <c r="I845" s="3"/>
      <c r="J845" s="1"/>
      <c r="K845" s="1"/>
      <c r="L845" s="15"/>
      <c r="M845" s="26"/>
      <c r="N845" s="4"/>
      <c r="O845" s="3"/>
      <c r="P845" s="3"/>
      <c r="Q845" s="15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2">
      <c r="A846" s="3"/>
      <c r="B846" s="1"/>
      <c r="C846" s="1"/>
      <c r="D846" s="1"/>
      <c r="E846" s="15"/>
      <c r="F846" s="26"/>
      <c r="G846" s="2"/>
      <c r="H846" s="3"/>
      <c r="I846" s="3"/>
      <c r="J846" s="1"/>
      <c r="K846" s="1"/>
      <c r="L846" s="15"/>
      <c r="M846" s="26"/>
      <c r="N846" s="4"/>
      <c r="O846" s="3"/>
      <c r="P846" s="3"/>
      <c r="Q846" s="15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2">
      <c r="A847" s="3"/>
      <c r="B847" s="1"/>
      <c r="C847" s="1"/>
      <c r="D847" s="1"/>
      <c r="E847" s="15"/>
      <c r="F847" s="26"/>
      <c r="G847" s="2"/>
      <c r="H847" s="3"/>
      <c r="I847" s="3"/>
      <c r="J847" s="1"/>
      <c r="K847" s="1"/>
      <c r="L847" s="15"/>
      <c r="M847" s="26"/>
      <c r="N847" s="4"/>
      <c r="O847" s="3"/>
      <c r="P847" s="3"/>
      <c r="Q847" s="15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2">
      <c r="A848" s="3"/>
      <c r="B848" s="1"/>
      <c r="C848" s="1"/>
      <c r="D848" s="1"/>
      <c r="E848" s="15"/>
      <c r="F848" s="26"/>
      <c r="G848" s="2"/>
      <c r="H848" s="3"/>
      <c r="I848" s="3"/>
      <c r="J848" s="1"/>
      <c r="K848" s="1"/>
      <c r="L848" s="15"/>
      <c r="M848" s="26"/>
      <c r="N848" s="4"/>
      <c r="O848" s="3"/>
      <c r="P848" s="3"/>
      <c r="Q848" s="15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2">
      <c r="A849" s="3"/>
      <c r="B849" s="1"/>
      <c r="C849" s="1"/>
      <c r="D849" s="1"/>
      <c r="E849" s="15"/>
      <c r="F849" s="26"/>
      <c r="G849" s="2"/>
      <c r="H849" s="3"/>
      <c r="I849" s="3"/>
      <c r="J849" s="1"/>
      <c r="K849" s="1"/>
      <c r="L849" s="15"/>
      <c r="M849" s="26"/>
      <c r="N849" s="4"/>
      <c r="O849" s="3"/>
      <c r="P849" s="3"/>
      <c r="Q849" s="15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2">
      <c r="A850" s="3"/>
      <c r="B850" s="1"/>
      <c r="C850" s="1"/>
      <c r="D850" s="1"/>
      <c r="E850" s="15"/>
      <c r="F850" s="26"/>
      <c r="G850" s="2"/>
      <c r="H850" s="3"/>
      <c r="I850" s="3"/>
      <c r="J850" s="1"/>
      <c r="K850" s="1"/>
      <c r="L850" s="15"/>
      <c r="M850" s="26"/>
      <c r="N850" s="4"/>
      <c r="O850" s="3"/>
      <c r="P850" s="3"/>
      <c r="Q850" s="15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2">
      <c r="A851" s="3"/>
      <c r="B851" s="1"/>
      <c r="C851" s="1"/>
      <c r="D851" s="1"/>
      <c r="E851" s="15"/>
      <c r="F851" s="26"/>
      <c r="G851" s="2"/>
      <c r="H851" s="3"/>
      <c r="I851" s="3"/>
      <c r="J851" s="1"/>
      <c r="K851" s="1"/>
      <c r="L851" s="15"/>
      <c r="M851" s="26"/>
      <c r="N851" s="4"/>
      <c r="O851" s="3"/>
      <c r="P851" s="3"/>
      <c r="Q851" s="15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2">
      <c r="A852" s="3"/>
      <c r="B852" s="1"/>
      <c r="C852" s="1"/>
      <c r="D852" s="1"/>
      <c r="E852" s="15"/>
      <c r="F852" s="26"/>
      <c r="G852" s="2"/>
      <c r="H852" s="3"/>
      <c r="I852" s="3"/>
      <c r="J852" s="1"/>
      <c r="K852" s="1"/>
      <c r="L852" s="15"/>
      <c r="M852" s="26"/>
      <c r="N852" s="4"/>
      <c r="O852" s="3"/>
      <c r="P852" s="3"/>
      <c r="Q852" s="15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2">
      <c r="A853" s="3"/>
      <c r="B853" s="1"/>
      <c r="C853" s="1"/>
      <c r="D853" s="1"/>
      <c r="E853" s="15"/>
      <c r="F853" s="26"/>
      <c r="G853" s="2"/>
      <c r="H853" s="3"/>
      <c r="I853" s="3"/>
      <c r="J853" s="1"/>
      <c r="K853" s="1"/>
      <c r="L853" s="15"/>
      <c r="M853" s="26"/>
      <c r="N853" s="4"/>
      <c r="O853" s="3"/>
      <c r="P853" s="3"/>
      <c r="Q853" s="15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2">
      <c r="A854" s="3"/>
      <c r="B854" s="1"/>
      <c r="C854" s="1"/>
      <c r="D854" s="1"/>
      <c r="E854" s="15"/>
      <c r="F854" s="26"/>
      <c r="G854" s="2"/>
      <c r="H854" s="3"/>
      <c r="I854" s="3"/>
      <c r="J854" s="1"/>
      <c r="K854" s="1"/>
      <c r="L854" s="15"/>
      <c r="M854" s="26"/>
      <c r="N854" s="4"/>
      <c r="O854" s="3"/>
      <c r="P854" s="3"/>
      <c r="Q854" s="15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2">
      <c r="A855" s="3"/>
      <c r="B855" s="1"/>
      <c r="C855" s="1"/>
      <c r="D855" s="1"/>
      <c r="E855" s="15"/>
      <c r="F855" s="26"/>
      <c r="G855" s="2"/>
      <c r="H855" s="3"/>
      <c r="I855" s="3"/>
      <c r="J855" s="1"/>
      <c r="K855" s="1"/>
      <c r="L855" s="15"/>
      <c r="M855" s="26"/>
      <c r="N855" s="4"/>
      <c r="O855" s="3"/>
      <c r="P855" s="3"/>
      <c r="Q855" s="15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2">
      <c r="A856" s="3"/>
      <c r="B856" s="1"/>
      <c r="C856" s="1"/>
      <c r="D856" s="1"/>
      <c r="E856" s="15"/>
      <c r="F856" s="26"/>
      <c r="G856" s="2"/>
      <c r="H856" s="3"/>
      <c r="I856" s="3"/>
      <c r="J856" s="1"/>
      <c r="K856" s="1"/>
      <c r="L856" s="15"/>
      <c r="M856" s="26"/>
      <c r="N856" s="4"/>
      <c r="O856" s="3"/>
      <c r="P856" s="3"/>
      <c r="Q856" s="15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2">
      <c r="A857" s="3"/>
      <c r="B857" s="1"/>
      <c r="C857" s="1"/>
      <c r="D857" s="1"/>
      <c r="E857" s="15"/>
      <c r="F857" s="26"/>
      <c r="G857" s="2"/>
      <c r="H857" s="3"/>
      <c r="I857" s="3"/>
      <c r="J857" s="1"/>
      <c r="K857" s="1"/>
      <c r="L857" s="15"/>
      <c r="M857" s="26"/>
      <c r="N857" s="4"/>
      <c r="O857" s="3"/>
      <c r="P857" s="3"/>
      <c r="Q857" s="15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2">
      <c r="A858" s="3"/>
      <c r="B858" s="1"/>
      <c r="C858" s="1"/>
      <c r="D858" s="1"/>
      <c r="E858" s="15"/>
      <c r="F858" s="26"/>
      <c r="G858" s="2"/>
      <c r="H858" s="3"/>
      <c r="I858" s="3"/>
      <c r="J858" s="1"/>
      <c r="K858" s="1"/>
      <c r="L858" s="15"/>
      <c r="M858" s="26"/>
      <c r="N858" s="4"/>
      <c r="O858" s="3"/>
      <c r="P858" s="3"/>
      <c r="Q858" s="15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2">
      <c r="A859" s="3"/>
      <c r="B859" s="1"/>
      <c r="C859" s="1"/>
      <c r="D859" s="1"/>
      <c r="E859" s="15"/>
      <c r="F859" s="26"/>
      <c r="G859" s="2"/>
      <c r="H859" s="3"/>
      <c r="I859" s="3"/>
      <c r="J859" s="1"/>
      <c r="K859" s="1"/>
      <c r="L859" s="15"/>
      <c r="M859" s="26"/>
      <c r="N859" s="4"/>
      <c r="O859" s="3"/>
      <c r="P859" s="3"/>
      <c r="Q859" s="15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2">
      <c r="A860" s="3"/>
      <c r="B860" s="1"/>
      <c r="C860" s="1"/>
      <c r="D860" s="1"/>
      <c r="E860" s="15"/>
      <c r="F860" s="26"/>
      <c r="G860" s="2"/>
      <c r="H860" s="3"/>
      <c r="I860" s="3"/>
      <c r="J860" s="1"/>
      <c r="K860" s="1"/>
      <c r="L860" s="15"/>
      <c r="M860" s="26"/>
      <c r="N860" s="4"/>
      <c r="O860" s="3"/>
      <c r="P860" s="3"/>
      <c r="Q860" s="15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2">
      <c r="A861" s="3"/>
      <c r="B861" s="1"/>
      <c r="C861" s="1"/>
      <c r="D861" s="1"/>
      <c r="E861" s="15"/>
      <c r="F861" s="26"/>
      <c r="G861" s="2"/>
      <c r="H861" s="3"/>
      <c r="I861" s="3"/>
      <c r="J861" s="1"/>
      <c r="K861" s="1"/>
      <c r="L861" s="15"/>
      <c r="M861" s="26"/>
      <c r="N861" s="4"/>
      <c r="O861" s="3"/>
      <c r="P861" s="3"/>
      <c r="Q861" s="15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2">
      <c r="A862" s="3"/>
      <c r="B862" s="1"/>
      <c r="C862" s="1"/>
      <c r="D862" s="1"/>
      <c r="E862" s="15"/>
      <c r="F862" s="26"/>
      <c r="G862" s="2"/>
      <c r="H862" s="3"/>
      <c r="I862" s="3"/>
      <c r="J862" s="1"/>
      <c r="K862" s="1"/>
      <c r="L862" s="15"/>
      <c r="M862" s="26"/>
      <c r="N862" s="4"/>
      <c r="O862" s="3"/>
      <c r="P862" s="3"/>
      <c r="Q862" s="15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2">
      <c r="A863" s="3"/>
      <c r="B863" s="1"/>
      <c r="C863" s="1"/>
      <c r="D863" s="1"/>
      <c r="E863" s="15"/>
      <c r="F863" s="26"/>
      <c r="G863" s="2"/>
      <c r="H863" s="3"/>
      <c r="I863" s="3"/>
      <c r="J863" s="1"/>
      <c r="K863" s="1"/>
      <c r="L863" s="15"/>
      <c r="M863" s="26"/>
      <c r="N863" s="4"/>
      <c r="O863" s="3"/>
      <c r="P863" s="3"/>
      <c r="Q863" s="15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2">
      <c r="A864" s="3"/>
      <c r="B864" s="1"/>
      <c r="C864" s="1"/>
      <c r="D864" s="1"/>
      <c r="E864" s="15"/>
      <c r="F864" s="26"/>
      <c r="G864" s="2"/>
      <c r="H864" s="3"/>
      <c r="I864" s="3"/>
      <c r="J864" s="1"/>
      <c r="K864" s="1"/>
      <c r="L864" s="15"/>
      <c r="M864" s="26"/>
      <c r="N864" s="4"/>
      <c r="O864" s="3"/>
      <c r="P864" s="3"/>
      <c r="Q864" s="15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2">
      <c r="A865" s="3"/>
      <c r="B865" s="1"/>
      <c r="C865" s="1"/>
      <c r="D865" s="1"/>
      <c r="E865" s="15"/>
      <c r="F865" s="26"/>
      <c r="G865" s="2"/>
      <c r="H865" s="3"/>
      <c r="I865" s="3"/>
      <c r="J865" s="1"/>
      <c r="K865" s="1"/>
      <c r="L865" s="15"/>
      <c r="M865" s="26"/>
      <c r="N865" s="4"/>
      <c r="O865" s="3"/>
      <c r="P865" s="3"/>
      <c r="Q865" s="15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2">
      <c r="A866" s="3"/>
      <c r="B866" s="1"/>
      <c r="C866" s="1"/>
      <c r="D866" s="1"/>
      <c r="E866" s="15"/>
      <c r="F866" s="26"/>
      <c r="G866" s="2"/>
      <c r="H866" s="3"/>
      <c r="I866" s="3"/>
      <c r="J866" s="1"/>
      <c r="K866" s="1"/>
      <c r="L866" s="15"/>
      <c r="M866" s="26"/>
      <c r="N866" s="4"/>
      <c r="O866" s="3"/>
      <c r="P866" s="3"/>
      <c r="Q866" s="15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2">
      <c r="A867" s="3"/>
      <c r="B867" s="1"/>
      <c r="C867" s="1"/>
      <c r="D867" s="1"/>
      <c r="E867" s="15"/>
      <c r="F867" s="26"/>
      <c r="G867" s="2"/>
      <c r="H867" s="3"/>
      <c r="I867" s="3"/>
      <c r="J867" s="1"/>
      <c r="K867" s="1"/>
      <c r="L867" s="15"/>
      <c r="M867" s="26"/>
      <c r="N867" s="4"/>
      <c r="O867" s="3"/>
      <c r="P867" s="3"/>
      <c r="Q867" s="15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2">
      <c r="A868" s="3"/>
      <c r="B868" s="1"/>
      <c r="C868" s="1"/>
      <c r="D868" s="1"/>
      <c r="E868" s="15"/>
      <c r="F868" s="26"/>
      <c r="G868" s="2"/>
      <c r="H868" s="3"/>
      <c r="I868" s="3"/>
      <c r="J868" s="1"/>
      <c r="K868" s="1"/>
      <c r="L868" s="15"/>
      <c r="M868" s="26"/>
      <c r="N868" s="4"/>
      <c r="O868" s="3"/>
      <c r="P868" s="3"/>
      <c r="Q868" s="15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2">
      <c r="A869" s="3"/>
      <c r="B869" s="1"/>
      <c r="C869" s="1"/>
      <c r="D869" s="1"/>
      <c r="E869" s="15"/>
      <c r="F869" s="26"/>
      <c r="G869" s="2"/>
      <c r="H869" s="3"/>
      <c r="I869" s="3"/>
      <c r="J869" s="1"/>
      <c r="K869" s="1"/>
      <c r="L869" s="15"/>
      <c r="M869" s="26"/>
      <c r="N869" s="4"/>
      <c r="O869" s="3"/>
      <c r="P869" s="3"/>
      <c r="Q869" s="15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2">
      <c r="A870" s="3"/>
      <c r="B870" s="1"/>
      <c r="C870" s="1"/>
      <c r="D870" s="1"/>
      <c r="E870" s="15"/>
      <c r="F870" s="26"/>
      <c r="G870" s="2"/>
      <c r="H870" s="3"/>
      <c r="I870" s="3"/>
      <c r="J870" s="1"/>
      <c r="K870" s="1"/>
      <c r="L870" s="15"/>
      <c r="M870" s="26"/>
      <c r="N870" s="4"/>
      <c r="O870" s="3"/>
      <c r="P870" s="3"/>
      <c r="Q870" s="15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2">
      <c r="A871" s="3"/>
      <c r="B871" s="1"/>
      <c r="C871" s="1"/>
      <c r="D871" s="1"/>
      <c r="E871" s="15"/>
      <c r="F871" s="26"/>
      <c r="G871" s="2"/>
      <c r="H871" s="3"/>
      <c r="I871" s="3"/>
      <c r="J871" s="1"/>
      <c r="K871" s="1"/>
      <c r="L871" s="15"/>
      <c r="M871" s="26"/>
      <c r="N871" s="4"/>
      <c r="O871" s="3"/>
      <c r="P871" s="3"/>
      <c r="Q871" s="15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2">
      <c r="A872" s="3"/>
      <c r="B872" s="1"/>
      <c r="C872" s="1"/>
      <c r="D872" s="1"/>
      <c r="E872" s="15"/>
      <c r="F872" s="26"/>
      <c r="G872" s="2"/>
      <c r="H872" s="3"/>
      <c r="I872" s="3"/>
      <c r="J872" s="1"/>
      <c r="K872" s="1"/>
      <c r="L872" s="15"/>
      <c r="M872" s="26"/>
      <c r="N872" s="4"/>
      <c r="O872" s="3"/>
      <c r="P872" s="3"/>
      <c r="Q872" s="15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2">
      <c r="A873" s="3"/>
      <c r="B873" s="1"/>
      <c r="C873" s="1"/>
      <c r="D873" s="1"/>
      <c r="E873" s="15"/>
      <c r="F873" s="26"/>
      <c r="G873" s="2"/>
      <c r="H873" s="3"/>
      <c r="I873" s="3"/>
      <c r="J873" s="1"/>
      <c r="K873" s="1"/>
      <c r="L873" s="15"/>
      <c r="M873" s="26"/>
      <c r="N873" s="4"/>
      <c r="O873" s="3"/>
      <c r="P873" s="3"/>
      <c r="Q873" s="15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2">
      <c r="A874" s="3"/>
      <c r="B874" s="1"/>
      <c r="C874" s="1"/>
      <c r="D874" s="1"/>
      <c r="E874" s="15"/>
      <c r="F874" s="26"/>
      <c r="G874" s="2"/>
      <c r="H874" s="3"/>
      <c r="I874" s="3"/>
      <c r="J874" s="1"/>
      <c r="K874" s="1"/>
      <c r="L874" s="15"/>
      <c r="M874" s="26"/>
      <c r="N874" s="4"/>
      <c r="O874" s="3"/>
      <c r="P874" s="3"/>
      <c r="Q874" s="15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2">
      <c r="A875" s="3"/>
      <c r="B875" s="1"/>
      <c r="C875" s="1"/>
      <c r="D875" s="1"/>
      <c r="E875" s="15"/>
      <c r="F875" s="26"/>
      <c r="G875" s="2"/>
      <c r="H875" s="3"/>
      <c r="I875" s="3"/>
      <c r="J875" s="1"/>
      <c r="K875" s="1"/>
      <c r="L875" s="15"/>
      <c r="M875" s="26"/>
      <c r="N875" s="4"/>
      <c r="O875" s="3"/>
      <c r="P875" s="3"/>
      <c r="Q875" s="15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2">
      <c r="A876" s="3"/>
      <c r="B876" s="1"/>
      <c r="C876" s="1"/>
      <c r="D876" s="1"/>
      <c r="E876" s="15"/>
      <c r="F876" s="26"/>
      <c r="G876" s="2"/>
      <c r="H876" s="3"/>
      <c r="I876" s="3"/>
      <c r="J876" s="1"/>
      <c r="K876" s="1"/>
      <c r="L876" s="15"/>
      <c r="M876" s="26"/>
      <c r="N876" s="4"/>
      <c r="O876" s="3"/>
      <c r="P876" s="3"/>
      <c r="Q876" s="15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2">
      <c r="A877" s="3"/>
      <c r="B877" s="1"/>
      <c r="C877" s="1"/>
      <c r="D877" s="1"/>
      <c r="E877" s="15"/>
      <c r="F877" s="26"/>
      <c r="G877" s="2"/>
      <c r="H877" s="3"/>
      <c r="I877" s="3"/>
      <c r="J877" s="1"/>
      <c r="K877" s="1"/>
      <c r="L877" s="15"/>
      <c r="M877" s="26"/>
      <c r="N877" s="4"/>
      <c r="O877" s="3"/>
      <c r="P877" s="3"/>
      <c r="Q877" s="15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2">
      <c r="A878" s="3"/>
      <c r="B878" s="1"/>
      <c r="C878" s="1"/>
      <c r="D878" s="1"/>
      <c r="E878" s="15"/>
      <c r="F878" s="26"/>
      <c r="G878" s="2"/>
      <c r="H878" s="3"/>
      <c r="I878" s="3"/>
      <c r="J878" s="1"/>
      <c r="K878" s="1"/>
      <c r="L878" s="15"/>
      <c r="M878" s="26"/>
      <c r="N878" s="4"/>
      <c r="O878" s="3"/>
      <c r="P878" s="3"/>
      <c r="Q878" s="15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2">
      <c r="A879" s="3"/>
      <c r="B879" s="1"/>
      <c r="C879" s="1"/>
      <c r="D879" s="1"/>
      <c r="E879" s="15"/>
      <c r="F879" s="26"/>
      <c r="G879" s="2"/>
      <c r="H879" s="3"/>
      <c r="I879" s="3"/>
      <c r="J879" s="1"/>
      <c r="K879" s="1"/>
      <c r="L879" s="15"/>
      <c r="M879" s="26"/>
      <c r="N879" s="4"/>
      <c r="O879" s="3"/>
      <c r="P879" s="3"/>
      <c r="Q879" s="15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2">
      <c r="A880" s="3"/>
      <c r="B880" s="1"/>
      <c r="C880" s="1"/>
      <c r="D880" s="1"/>
      <c r="E880" s="15"/>
      <c r="F880" s="26"/>
      <c r="G880" s="2"/>
      <c r="H880" s="3"/>
      <c r="I880" s="3"/>
      <c r="J880" s="1"/>
      <c r="K880" s="1"/>
      <c r="L880" s="15"/>
      <c r="M880" s="26"/>
      <c r="N880" s="4"/>
      <c r="O880" s="3"/>
      <c r="P880" s="3"/>
      <c r="Q880" s="15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2">
      <c r="A881" s="3"/>
      <c r="B881" s="1"/>
      <c r="C881" s="1"/>
      <c r="D881" s="1"/>
      <c r="E881" s="15"/>
      <c r="F881" s="26"/>
      <c r="G881" s="2"/>
      <c r="H881" s="3"/>
      <c r="I881" s="3"/>
      <c r="J881" s="1"/>
      <c r="K881" s="1"/>
      <c r="L881" s="15"/>
      <c r="M881" s="26"/>
      <c r="N881" s="4"/>
      <c r="O881" s="3"/>
      <c r="P881" s="3"/>
      <c r="Q881" s="15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2">
      <c r="A882" s="3"/>
      <c r="B882" s="1"/>
      <c r="C882" s="1"/>
      <c r="D882" s="1"/>
      <c r="E882" s="15"/>
      <c r="F882" s="26"/>
      <c r="G882" s="2"/>
      <c r="H882" s="3"/>
      <c r="I882" s="3"/>
      <c r="J882" s="1"/>
      <c r="K882" s="1"/>
      <c r="L882" s="15"/>
      <c r="M882" s="26"/>
      <c r="N882" s="4"/>
      <c r="O882" s="3"/>
      <c r="P882" s="3"/>
      <c r="Q882" s="15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2">
      <c r="A883" s="3"/>
      <c r="B883" s="1"/>
      <c r="C883" s="1"/>
      <c r="D883" s="1"/>
      <c r="E883" s="15"/>
      <c r="F883" s="26"/>
      <c r="G883" s="2"/>
      <c r="H883" s="3"/>
      <c r="I883" s="3"/>
      <c r="J883" s="1"/>
      <c r="K883" s="1"/>
      <c r="L883" s="15"/>
      <c r="M883" s="26"/>
      <c r="N883" s="4"/>
      <c r="O883" s="3"/>
      <c r="P883" s="3"/>
      <c r="Q883" s="15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2">
      <c r="A884" s="3"/>
      <c r="B884" s="1"/>
      <c r="C884" s="1"/>
      <c r="D884" s="1"/>
      <c r="E884" s="15"/>
      <c r="F884" s="26"/>
      <c r="G884" s="2"/>
      <c r="H884" s="3"/>
      <c r="I884" s="3"/>
      <c r="J884" s="1"/>
      <c r="K884" s="1"/>
      <c r="L884" s="15"/>
      <c r="M884" s="26"/>
      <c r="N884" s="4"/>
      <c r="O884" s="3"/>
      <c r="P884" s="3"/>
      <c r="Q884" s="15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2">
      <c r="A885" s="3"/>
      <c r="B885" s="1"/>
      <c r="C885" s="1"/>
      <c r="D885" s="1"/>
      <c r="E885" s="15"/>
      <c r="F885" s="26"/>
      <c r="G885" s="2"/>
      <c r="H885" s="3"/>
      <c r="I885" s="3"/>
      <c r="J885" s="1"/>
      <c r="K885" s="1"/>
      <c r="L885" s="15"/>
      <c r="M885" s="26"/>
      <c r="N885" s="4"/>
      <c r="O885" s="3"/>
      <c r="P885" s="3"/>
      <c r="Q885" s="15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2">
      <c r="A886" s="3"/>
      <c r="B886" s="1"/>
      <c r="C886" s="1"/>
      <c r="D886" s="1"/>
      <c r="E886" s="15"/>
      <c r="F886" s="26"/>
      <c r="G886" s="2"/>
      <c r="H886" s="3"/>
      <c r="I886" s="3"/>
      <c r="J886" s="1"/>
      <c r="K886" s="1"/>
      <c r="L886" s="15"/>
      <c r="M886" s="26"/>
      <c r="N886" s="4"/>
      <c r="O886" s="3"/>
      <c r="P886" s="3"/>
      <c r="Q886" s="15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2">
      <c r="A887" s="3"/>
      <c r="B887" s="1"/>
      <c r="C887" s="1"/>
      <c r="D887" s="1"/>
      <c r="E887" s="15"/>
      <c r="F887" s="26"/>
      <c r="G887" s="2"/>
      <c r="H887" s="3"/>
      <c r="I887" s="3"/>
      <c r="J887" s="1"/>
      <c r="K887" s="1"/>
      <c r="L887" s="15"/>
      <c r="M887" s="26"/>
      <c r="N887" s="4"/>
      <c r="O887" s="3"/>
      <c r="P887" s="3"/>
      <c r="Q887" s="15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2">
      <c r="A888" s="3"/>
      <c r="B888" s="1"/>
      <c r="C888" s="1"/>
      <c r="D888" s="1"/>
      <c r="E888" s="15"/>
      <c r="F888" s="26"/>
      <c r="G888" s="2"/>
      <c r="H888" s="3"/>
      <c r="I888" s="3"/>
      <c r="J888" s="1"/>
      <c r="K888" s="1"/>
      <c r="L888" s="15"/>
      <c r="M888" s="26"/>
      <c r="N888" s="4"/>
      <c r="O888" s="3"/>
      <c r="P888" s="3"/>
      <c r="Q888" s="15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2">
      <c r="A889" s="3"/>
      <c r="B889" s="1"/>
      <c r="C889" s="1"/>
      <c r="D889" s="1"/>
      <c r="E889" s="15"/>
      <c r="F889" s="26"/>
      <c r="G889" s="2"/>
      <c r="H889" s="3"/>
      <c r="I889" s="3"/>
      <c r="J889" s="1"/>
      <c r="K889" s="1"/>
      <c r="L889" s="15"/>
      <c r="M889" s="26"/>
      <c r="N889" s="4"/>
      <c r="O889" s="3"/>
      <c r="P889" s="3"/>
      <c r="Q889" s="15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2">
      <c r="A890" s="3"/>
      <c r="B890" s="1"/>
      <c r="C890" s="1"/>
      <c r="D890" s="1"/>
      <c r="E890" s="15"/>
      <c r="F890" s="26"/>
      <c r="G890" s="2"/>
      <c r="H890" s="3"/>
      <c r="I890" s="3"/>
      <c r="J890" s="1"/>
      <c r="K890" s="1"/>
      <c r="L890" s="15"/>
      <c r="M890" s="26"/>
      <c r="N890" s="4"/>
      <c r="O890" s="3"/>
      <c r="P890" s="3"/>
      <c r="Q890" s="15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2">
      <c r="A891" s="3"/>
      <c r="B891" s="1"/>
      <c r="C891" s="1"/>
      <c r="D891" s="1"/>
      <c r="E891" s="15"/>
      <c r="F891" s="26"/>
      <c r="G891" s="2"/>
      <c r="H891" s="3"/>
      <c r="I891" s="3"/>
      <c r="J891" s="1"/>
      <c r="K891" s="1"/>
      <c r="L891" s="15"/>
      <c r="M891" s="26"/>
      <c r="N891" s="4"/>
      <c r="O891" s="3"/>
      <c r="P891" s="3"/>
      <c r="Q891" s="15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2">
      <c r="A892" s="3"/>
      <c r="B892" s="1"/>
      <c r="C892" s="1"/>
      <c r="D892" s="1"/>
      <c r="E892" s="15"/>
      <c r="F892" s="26"/>
      <c r="G892" s="2"/>
      <c r="H892" s="3"/>
      <c r="I892" s="3"/>
      <c r="J892" s="1"/>
      <c r="K892" s="1"/>
      <c r="L892" s="15"/>
      <c r="M892" s="26"/>
      <c r="N892" s="4"/>
      <c r="O892" s="3"/>
      <c r="P892" s="3"/>
      <c r="Q892" s="15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2">
      <c r="A893" s="3"/>
      <c r="B893" s="1"/>
      <c r="C893" s="1"/>
      <c r="D893" s="1"/>
      <c r="E893" s="15"/>
      <c r="F893" s="26"/>
      <c r="G893" s="2"/>
      <c r="H893" s="3"/>
      <c r="I893" s="3"/>
      <c r="J893" s="1"/>
      <c r="K893" s="1"/>
      <c r="L893" s="15"/>
      <c r="M893" s="26"/>
      <c r="N893" s="4"/>
      <c r="O893" s="3"/>
      <c r="P893" s="3"/>
      <c r="Q893" s="15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2">
      <c r="A894" s="3"/>
      <c r="B894" s="1"/>
      <c r="C894" s="1"/>
      <c r="D894" s="1"/>
      <c r="E894" s="15"/>
      <c r="F894" s="26"/>
      <c r="G894" s="2"/>
      <c r="H894" s="3"/>
      <c r="I894" s="3"/>
      <c r="J894" s="1"/>
      <c r="K894" s="1"/>
      <c r="L894" s="15"/>
      <c r="M894" s="26"/>
      <c r="N894" s="4"/>
      <c r="O894" s="3"/>
      <c r="P894" s="3"/>
      <c r="Q894" s="15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2">
      <c r="A895" s="3"/>
      <c r="B895" s="1"/>
      <c r="C895" s="1"/>
      <c r="D895" s="1"/>
      <c r="E895" s="15"/>
      <c r="F895" s="26"/>
      <c r="G895" s="2"/>
      <c r="H895" s="3"/>
      <c r="I895" s="3"/>
      <c r="J895" s="1"/>
      <c r="K895" s="1"/>
      <c r="L895" s="15"/>
      <c r="M895" s="26"/>
      <c r="N895" s="4"/>
      <c r="O895" s="3"/>
      <c r="P895" s="3"/>
      <c r="Q895" s="15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2">
      <c r="A896" s="3"/>
      <c r="B896" s="1"/>
      <c r="C896" s="1"/>
      <c r="D896" s="1"/>
      <c r="E896" s="15"/>
      <c r="F896" s="26"/>
      <c r="G896" s="2"/>
      <c r="H896" s="3"/>
      <c r="I896" s="3"/>
      <c r="J896" s="1"/>
      <c r="K896" s="1"/>
      <c r="L896" s="15"/>
      <c r="M896" s="26"/>
      <c r="N896" s="4"/>
      <c r="O896" s="3"/>
      <c r="P896" s="3"/>
      <c r="Q896" s="15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2">
      <c r="A897" s="3"/>
      <c r="B897" s="1"/>
      <c r="C897" s="1"/>
      <c r="D897" s="1"/>
      <c r="E897" s="15"/>
      <c r="F897" s="26"/>
      <c r="G897" s="2"/>
      <c r="H897" s="3"/>
      <c r="I897" s="3"/>
      <c r="J897" s="1"/>
      <c r="K897" s="1"/>
      <c r="L897" s="15"/>
      <c r="M897" s="26"/>
      <c r="N897" s="4"/>
      <c r="O897" s="3"/>
      <c r="P897" s="3"/>
      <c r="Q897" s="15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2">
      <c r="A898" s="3"/>
      <c r="B898" s="1"/>
      <c r="C898" s="1"/>
      <c r="D898" s="1"/>
      <c r="E898" s="15"/>
      <c r="F898" s="26"/>
      <c r="G898" s="2"/>
      <c r="H898" s="3"/>
      <c r="I898" s="3"/>
      <c r="J898" s="1"/>
      <c r="K898" s="1"/>
      <c r="L898" s="15"/>
      <c r="M898" s="26"/>
      <c r="N898" s="4"/>
      <c r="O898" s="3"/>
      <c r="P898" s="3"/>
      <c r="Q898" s="15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2">
      <c r="A899" s="3"/>
      <c r="B899" s="1"/>
      <c r="C899" s="1"/>
      <c r="D899" s="1"/>
      <c r="E899" s="15"/>
      <c r="F899" s="26"/>
      <c r="G899" s="2"/>
      <c r="H899" s="3"/>
      <c r="I899" s="3"/>
      <c r="J899" s="1"/>
      <c r="K899" s="1"/>
      <c r="L899" s="15"/>
      <c r="M899" s="26"/>
      <c r="N899" s="4"/>
      <c r="O899" s="3"/>
      <c r="P899" s="3"/>
      <c r="Q899" s="15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2">
      <c r="A900" s="3"/>
      <c r="B900" s="1"/>
      <c r="C900" s="1"/>
      <c r="D900" s="1"/>
      <c r="E900" s="15"/>
      <c r="F900" s="26"/>
      <c r="G900" s="2"/>
      <c r="H900" s="3"/>
      <c r="I900" s="3"/>
      <c r="J900" s="1"/>
      <c r="K900" s="1"/>
      <c r="L900" s="15"/>
      <c r="M900" s="26"/>
      <c r="N900" s="4"/>
      <c r="O900" s="3"/>
      <c r="P900" s="3"/>
      <c r="Q900" s="15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2">
      <c r="A901" s="3"/>
      <c r="B901" s="1"/>
      <c r="C901" s="1"/>
      <c r="D901" s="1"/>
      <c r="E901" s="15"/>
      <c r="F901" s="26"/>
      <c r="G901" s="2"/>
      <c r="H901" s="3"/>
      <c r="I901" s="3"/>
      <c r="J901" s="1"/>
      <c r="K901" s="1"/>
      <c r="L901" s="15"/>
      <c r="M901" s="26"/>
      <c r="N901" s="4"/>
      <c r="O901" s="3"/>
      <c r="P901" s="3"/>
      <c r="Q901" s="15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2">
      <c r="A902" s="3"/>
      <c r="B902" s="1"/>
      <c r="C902" s="1"/>
      <c r="D902" s="1"/>
      <c r="E902" s="15"/>
      <c r="F902" s="26"/>
      <c r="G902" s="2"/>
      <c r="H902" s="3"/>
      <c r="I902" s="3"/>
      <c r="J902" s="1"/>
      <c r="K902" s="1"/>
      <c r="L902" s="15"/>
      <c r="M902" s="26"/>
      <c r="N902" s="4"/>
      <c r="O902" s="3"/>
      <c r="P902" s="3"/>
      <c r="Q902" s="15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2">
      <c r="A903" s="3"/>
      <c r="B903" s="1"/>
      <c r="C903" s="1"/>
      <c r="D903" s="1"/>
      <c r="E903" s="15"/>
      <c r="F903" s="26"/>
      <c r="G903" s="2"/>
      <c r="H903" s="3"/>
      <c r="I903" s="3"/>
      <c r="J903" s="1"/>
      <c r="K903" s="1"/>
      <c r="L903" s="15"/>
      <c r="M903" s="26"/>
      <c r="N903" s="4"/>
      <c r="O903" s="3"/>
      <c r="P903" s="3"/>
      <c r="Q903" s="15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2">
      <c r="A904" s="3"/>
      <c r="B904" s="1"/>
      <c r="C904" s="1"/>
      <c r="D904" s="1"/>
      <c r="E904" s="15"/>
      <c r="F904" s="26"/>
      <c r="G904" s="2"/>
      <c r="H904" s="3"/>
      <c r="I904" s="3"/>
      <c r="J904" s="1"/>
      <c r="K904" s="1"/>
      <c r="L904" s="15"/>
      <c r="M904" s="26"/>
      <c r="N904" s="4"/>
      <c r="O904" s="3"/>
      <c r="P904" s="3"/>
      <c r="Q904" s="15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2">
      <c r="A905" s="3"/>
      <c r="B905" s="1"/>
      <c r="C905" s="1"/>
      <c r="D905" s="1"/>
      <c r="E905" s="15"/>
      <c r="F905" s="26"/>
      <c r="G905" s="2"/>
      <c r="H905" s="3"/>
      <c r="I905" s="3"/>
      <c r="J905" s="1"/>
      <c r="K905" s="1"/>
      <c r="L905" s="15"/>
      <c r="M905" s="26"/>
      <c r="N905" s="4"/>
      <c r="O905" s="3"/>
      <c r="P905" s="3"/>
      <c r="Q905" s="15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2">
      <c r="A906" s="3"/>
      <c r="B906" s="1"/>
      <c r="C906" s="1"/>
      <c r="D906" s="1"/>
      <c r="E906" s="15"/>
      <c r="F906" s="26"/>
      <c r="G906" s="2"/>
      <c r="H906" s="3"/>
      <c r="I906" s="3"/>
      <c r="J906" s="1"/>
      <c r="K906" s="1"/>
      <c r="L906" s="15"/>
      <c r="M906" s="26"/>
      <c r="N906" s="4"/>
      <c r="O906" s="3"/>
      <c r="P906" s="3"/>
      <c r="Q906" s="15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2">
      <c r="A907" s="3"/>
      <c r="B907" s="1"/>
      <c r="C907" s="1"/>
      <c r="D907" s="1"/>
      <c r="E907" s="15"/>
      <c r="F907" s="26"/>
      <c r="G907" s="2"/>
      <c r="H907" s="3"/>
      <c r="I907" s="3"/>
      <c r="J907" s="1"/>
      <c r="K907" s="1"/>
      <c r="L907" s="15"/>
      <c r="M907" s="26"/>
      <c r="N907" s="4"/>
      <c r="O907" s="3"/>
      <c r="P907" s="3"/>
      <c r="Q907" s="15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2">
      <c r="A908" s="3"/>
      <c r="B908" s="1"/>
      <c r="C908" s="1"/>
      <c r="D908" s="1"/>
      <c r="E908" s="15"/>
      <c r="F908" s="26"/>
      <c r="G908" s="2"/>
      <c r="H908" s="3"/>
      <c r="I908" s="3"/>
      <c r="J908" s="1"/>
      <c r="K908" s="1"/>
      <c r="L908" s="15"/>
      <c r="M908" s="26"/>
      <c r="N908" s="4"/>
      <c r="O908" s="3"/>
      <c r="P908" s="3"/>
      <c r="Q908" s="15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2">
      <c r="A909" s="3"/>
      <c r="B909" s="1"/>
      <c r="C909" s="1"/>
      <c r="D909" s="1"/>
      <c r="E909" s="15"/>
      <c r="F909" s="26"/>
      <c r="G909" s="2"/>
      <c r="H909" s="3"/>
      <c r="I909" s="3"/>
      <c r="J909" s="1"/>
      <c r="K909" s="1"/>
      <c r="L909" s="15"/>
      <c r="M909" s="26"/>
      <c r="N909" s="4"/>
      <c r="O909" s="3"/>
      <c r="P909" s="3"/>
      <c r="Q909" s="15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2">
      <c r="A910" s="3"/>
      <c r="B910" s="1"/>
      <c r="C910" s="1"/>
      <c r="D910" s="1"/>
      <c r="E910" s="15"/>
      <c r="F910" s="26"/>
      <c r="G910" s="2"/>
      <c r="H910" s="3"/>
      <c r="I910" s="3"/>
      <c r="J910" s="1"/>
      <c r="K910" s="1"/>
      <c r="L910" s="15"/>
      <c r="M910" s="26"/>
      <c r="N910" s="4"/>
      <c r="O910" s="3"/>
      <c r="P910" s="3"/>
      <c r="Q910" s="15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2">
      <c r="A911" s="3"/>
      <c r="B911" s="1"/>
      <c r="C911" s="1"/>
      <c r="D911" s="1"/>
      <c r="E911" s="15"/>
      <c r="F911" s="26"/>
      <c r="G911" s="2"/>
      <c r="H911" s="3"/>
      <c r="I911" s="3"/>
      <c r="J911" s="1"/>
      <c r="K911" s="1"/>
      <c r="L911" s="15"/>
      <c r="M911" s="26"/>
      <c r="N911" s="4"/>
      <c r="O911" s="3"/>
      <c r="P911" s="3"/>
      <c r="Q911" s="15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2">
      <c r="A912" s="3"/>
      <c r="B912" s="1"/>
      <c r="C912" s="1"/>
      <c r="D912" s="1"/>
      <c r="E912" s="15"/>
      <c r="F912" s="26"/>
      <c r="G912" s="2"/>
      <c r="H912" s="3"/>
      <c r="I912" s="3"/>
      <c r="J912" s="1"/>
      <c r="K912" s="1"/>
      <c r="L912" s="15"/>
      <c r="M912" s="26"/>
      <c r="N912" s="4"/>
      <c r="O912" s="3"/>
      <c r="P912" s="3"/>
      <c r="Q912" s="15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2">
      <c r="A913" s="3"/>
      <c r="B913" s="1"/>
      <c r="C913" s="1"/>
      <c r="D913" s="1"/>
      <c r="E913" s="15"/>
      <c r="F913" s="26"/>
      <c r="G913" s="2"/>
      <c r="H913" s="3"/>
      <c r="I913" s="3"/>
      <c r="J913" s="1"/>
      <c r="K913" s="1"/>
      <c r="L913" s="15"/>
      <c r="M913" s="26"/>
      <c r="N913" s="4"/>
      <c r="O913" s="3"/>
      <c r="P913" s="3"/>
      <c r="Q913" s="15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2">
      <c r="A914" s="3"/>
      <c r="B914" s="1"/>
      <c r="C914" s="1"/>
      <c r="D914" s="1"/>
      <c r="E914" s="15"/>
      <c r="F914" s="26"/>
      <c r="G914" s="2"/>
      <c r="H914" s="3"/>
      <c r="I914" s="3"/>
      <c r="J914" s="1"/>
      <c r="K914" s="1"/>
      <c r="L914" s="15"/>
      <c r="M914" s="26"/>
      <c r="N914" s="4"/>
      <c r="O914" s="3"/>
      <c r="P914" s="3"/>
      <c r="Q914" s="15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2">
      <c r="A915" s="3"/>
      <c r="B915" s="1"/>
      <c r="C915" s="1"/>
      <c r="D915" s="1"/>
      <c r="E915" s="15"/>
      <c r="F915" s="26"/>
      <c r="G915" s="2"/>
      <c r="H915" s="3"/>
      <c r="I915" s="3"/>
      <c r="J915" s="1"/>
      <c r="K915" s="1"/>
      <c r="L915" s="15"/>
      <c r="M915" s="26"/>
      <c r="N915" s="4"/>
      <c r="O915" s="3"/>
      <c r="P915" s="3"/>
      <c r="Q915" s="15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2">
      <c r="A916" s="3"/>
      <c r="B916" s="1"/>
      <c r="C916" s="1"/>
      <c r="D916" s="1"/>
      <c r="E916" s="15"/>
      <c r="F916" s="26"/>
      <c r="G916" s="2"/>
      <c r="H916" s="3"/>
      <c r="I916" s="3"/>
      <c r="J916" s="1"/>
      <c r="K916" s="1"/>
      <c r="L916" s="15"/>
      <c r="M916" s="26"/>
      <c r="N916" s="4"/>
      <c r="O916" s="3"/>
      <c r="P916" s="3"/>
      <c r="Q916" s="15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2">
      <c r="A917" s="3"/>
      <c r="B917" s="1"/>
      <c r="C917" s="1"/>
      <c r="D917" s="1"/>
      <c r="E917" s="15"/>
      <c r="F917" s="26"/>
      <c r="G917" s="2"/>
      <c r="H917" s="3"/>
      <c r="I917" s="3"/>
      <c r="J917" s="1"/>
      <c r="K917" s="1"/>
      <c r="L917" s="15"/>
      <c r="M917" s="26"/>
      <c r="N917" s="4"/>
      <c r="O917" s="3"/>
      <c r="P917" s="3"/>
      <c r="Q917" s="15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2">
      <c r="A918" s="3"/>
      <c r="B918" s="1"/>
      <c r="C918" s="1"/>
      <c r="D918" s="1"/>
      <c r="E918" s="15"/>
      <c r="F918" s="26"/>
      <c r="G918" s="2"/>
      <c r="H918" s="3"/>
      <c r="I918" s="3"/>
      <c r="J918" s="1"/>
      <c r="K918" s="1"/>
      <c r="L918" s="15"/>
      <c r="M918" s="26"/>
      <c r="N918" s="4"/>
      <c r="O918" s="3"/>
      <c r="P918" s="3"/>
      <c r="Q918" s="15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2">
      <c r="A919" s="3"/>
      <c r="B919" s="1"/>
      <c r="C919" s="1"/>
      <c r="D919" s="1"/>
      <c r="E919" s="15"/>
      <c r="F919" s="26"/>
      <c r="G919" s="2"/>
      <c r="H919" s="3"/>
      <c r="I919" s="3"/>
      <c r="J919" s="1"/>
      <c r="K919" s="1"/>
      <c r="L919" s="15"/>
      <c r="M919" s="26"/>
      <c r="N919" s="4"/>
      <c r="O919" s="3"/>
      <c r="P919" s="3"/>
      <c r="Q919" s="15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2">
      <c r="A920" s="3"/>
      <c r="B920" s="1"/>
      <c r="C920" s="1"/>
      <c r="D920" s="1"/>
      <c r="E920" s="15"/>
      <c r="F920" s="26"/>
      <c r="G920" s="2"/>
      <c r="H920" s="3"/>
      <c r="I920" s="3"/>
      <c r="J920" s="1"/>
      <c r="K920" s="1"/>
      <c r="L920" s="15"/>
      <c r="M920" s="26"/>
      <c r="N920" s="4"/>
      <c r="O920" s="3"/>
      <c r="P920" s="3"/>
      <c r="Q920" s="15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2">
      <c r="A921" s="3"/>
      <c r="B921" s="1"/>
      <c r="C921" s="1"/>
      <c r="D921" s="1"/>
      <c r="E921" s="15"/>
      <c r="F921" s="26"/>
      <c r="G921" s="2"/>
      <c r="H921" s="3"/>
      <c r="I921" s="3"/>
      <c r="J921" s="1"/>
      <c r="K921" s="1"/>
      <c r="L921" s="15"/>
      <c r="M921" s="26"/>
      <c r="N921" s="4"/>
      <c r="O921" s="3"/>
      <c r="P921" s="3"/>
      <c r="Q921" s="15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2">
      <c r="A922" s="3"/>
      <c r="B922" s="1"/>
      <c r="C922" s="1"/>
      <c r="D922" s="1"/>
      <c r="E922" s="15"/>
      <c r="F922" s="26"/>
      <c r="G922" s="2"/>
      <c r="H922" s="3"/>
      <c r="I922" s="3"/>
      <c r="J922" s="1"/>
      <c r="K922" s="1"/>
      <c r="L922" s="15"/>
      <c r="M922" s="26"/>
      <c r="N922" s="4"/>
      <c r="O922" s="3"/>
      <c r="P922" s="3"/>
      <c r="Q922" s="15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2">
      <c r="A923" s="3"/>
      <c r="B923" s="1"/>
      <c r="C923" s="1"/>
      <c r="D923" s="1"/>
      <c r="E923" s="15"/>
      <c r="F923" s="26"/>
      <c r="G923" s="2"/>
      <c r="H923" s="3"/>
      <c r="I923" s="3"/>
      <c r="J923" s="1"/>
      <c r="K923" s="1"/>
      <c r="L923" s="15"/>
      <c r="M923" s="26"/>
      <c r="N923" s="4"/>
      <c r="O923" s="3"/>
      <c r="P923" s="3"/>
      <c r="Q923" s="15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2">
      <c r="A924" s="3"/>
      <c r="B924" s="1"/>
      <c r="C924" s="1"/>
      <c r="D924" s="1"/>
      <c r="E924" s="15"/>
      <c r="F924" s="26"/>
      <c r="G924" s="2"/>
      <c r="H924" s="3"/>
      <c r="I924" s="3"/>
      <c r="J924" s="1"/>
      <c r="K924" s="1"/>
      <c r="L924" s="15"/>
      <c r="M924" s="26"/>
      <c r="N924" s="4"/>
      <c r="O924" s="3"/>
      <c r="P924" s="3"/>
      <c r="Q924" s="15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2">
      <c r="A925" s="3"/>
      <c r="B925" s="1"/>
      <c r="C925" s="1"/>
      <c r="D925" s="1"/>
      <c r="E925" s="15"/>
      <c r="F925" s="26"/>
      <c r="G925" s="2"/>
      <c r="H925" s="3"/>
      <c r="I925" s="3"/>
      <c r="J925" s="1"/>
      <c r="K925" s="1"/>
      <c r="L925" s="15"/>
      <c r="M925" s="26"/>
      <c r="N925" s="4"/>
      <c r="O925" s="3"/>
      <c r="P925" s="3"/>
      <c r="Q925" s="15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2">
      <c r="A926" s="3"/>
      <c r="B926" s="1"/>
      <c r="C926" s="1"/>
      <c r="D926" s="1"/>
      <c r="E926" s="15"/>
      <c r="F926" s="26"/>
      <c r="G926" s="2"/>
      <c r="H926" s="3"/>
      <c r="I926" s="3"/>
      <c r="J926" s="1"/>
      <c r="K926" s="1"/>
      <c r="L926" s="15"/>
      <c r="M926" s="26"/>
      <c r="N926" s="4"/>
      <c r="O926" s="3"/>
      <c r="P926" s="3"/>
      <c r="Q926" s="15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2">
      <c r="A927" s="3"/>
      <c r="B927" s="1"/>
      <c r="C927" s="1"/>
      <c r="D927" s="1"/>
      <c r="E927" s="15"/>
      <c r="F927" s="26"/>
      <c r="G927" s="2"/>
      <c r="H927" s="3"/>
      <c r="I927" s="3"/>
      <c r="J927" s="1"/>
      <c r="K927" s="1"/>
      <c r="L927" s="15"/>
      <c r="M927" s="26"/>
      <c r="N927" s="4"/>
      <c r="O927" s="3"/>
      <c r="P927" s="3"/>
      <c r="Q927" s="15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2">
      <c r="A928" s="3"/>
      <c r="B928" s="1"/>
      <c r="C928" s="1"/>
      <c r="D928" s="1"/>
      <c r="E928" s="15"/>
      <c r="F928" s="26"/>
      <c r="G928" s="2"/>
      <c r="H928" s="3"/>
      <c r="I928" s="3"/>
      <c r="J928" s="1"/>
      <c r="K928" s="1"/>
      <c r="L928" s="15"/>
      <c r="M928" s="26"/>
      <c r="N928" s="4"/>
      <c r="O928" s="3"/>
      <c r="P928" s="3"/>
      <c r="Q928" s="15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2">
      <c r="A929" s="3"/>
      <c r="B929" s="1"/>
      <c r="C929" s="1"/>
      <c r="D929" s="1"/>
      <c r="E929" s="15"/>
      <c r="F929" s="26"/>
      <c r="G929" s="2"/>
      <c r="H929" s="3"/>
      <c r="I929" s="3"/>
      <c r="J929" s="1"/>
      <c r="K929" s="1"/>
      <c r="L929" s="15"/>
      <c r="M929" s="26"/>
      <c r="N929" s="4"/>
      <c r="O929" s="3"/>
      <c r="P929" s="3"/>
      <c r="Q929" s="15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2">
      <c r="A930" s="3"/>
      <c r="B930" s="1"/>
      <c r="C930" s="1"/>
      <c r="D930" s="1"/>
      <c r="E930" s="15"/>
      <c r="F930" s="26"/>
      <c r="G930" s="2"/>
      <c r="H930" s="3"/>
      <c r="I930" s="3"/>
      <c r="J930" s="1"/>
      <c r="K930" s="1"/>
      <c r="L930" s="15"/>
      <c r="M930" s="26"/>
      <c r="N930" s="4"/>
      <c r="O930" s="3"/>
      <c r="P930" s="3"/>
      <c r="Q930" s="15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2">
      <c r="A931" s="3"/>
      <c r="B931" s="1"/>
      <c r="C931" s="1"/>
      <c r="D931" s="1"/>
      <c r="E931" s="15"/>
      <c r="F931" s="26"/>
      <c r="G931" s="2"/>
      <c r="H931" s="3"/>
      <c r="I931" s="3"/>
      <c r="J931" s="1"/>
      <c r="K931" s="1"/>
      <c r="L931" s="15"/>
      <c r="M931" s="26"/>
      <c r="N931" s="4"/>
      <c r="O931" s="3"/>
      <c r="P931" s="3"/>
      <c r="Q931" s="15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2">
      <c r="A932" s="3"/>
      <c r="B932" s="1"/>
      <c r="C932" s="1"/>
      <c r="D932" s="1"/>
      <c r="E932" s="15"/>
      <c r="F932" s="26"/>
      <c r="G932" s="2"/>
      <c r="H932" s="3"/>
      <c r="I932" s="3"/>
      <c r="J932" s="1"/>
      <c r="K932" s="1"/>
      <c r="L932" s="15"/>
      <c r="M932" s="26"/>
      <c r="N932" s="4"/>
      <c r="O932" s="3"/>
      <c r="P932" s="3"/>
      <c r="Q932" s="15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2">
      <c r="A933" s="3"/>
      <c r="B933" s="1"/>
      <c r="C933" s="1"/>
      <c r="D933" s="1"/>
      <c r="E933" s="15"/>
      <c r="F933" s="26"/>
      <c r="G933" s="2"/>
      <c r="H933" s="3"/>
      <c r="I933" s="3"/>
      <c r="J933" s="1"/>
      <c r="K933" s="1"/>
      <c r="L933" s="15"/>
      <c r="M933" s="26"/>
      <c r="N933" s="4"/>
      <c r="O933" s="3"/>
      <c r="P933" s="3"/>
      <c r="Q933" s="15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2">
      <c r="A934" s="3"/>
      <c r="B934" s="1"/>
      <c r="C934" s="1"/>
      <c r="D934" s="1"/>
      <c r="E934" s="15"/>
      <c r="F934" s="26"/>
      <c r="G934" s="2"/>
      <c r="H934" s="3"/>
      <c r="I934" s="3"/>
      <c r="J934" s="1"/>
      <c r="K934" s="1"/>
      <c r="L934" s="15"/>
      <c r="M934" s="26"/>
      <c r="N934" s="4"/>
      <c r="O934" s="3"/>
      <c r="P934" s="3"/>
      <c r="Q934" s="15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2">
      <c r="A935" s="3"/>
      <c r="B935" s="1"/>
      <c r="C935" s="1"/>
      <c r="D935" s="1"/>
      <c r="E935" s="15"/>
      <c r="F935" s="26"/>
      <c r="G935" s="2"/>
      <c r="H935" s="3"/>
      <c r="I935" s="3"/>
      <c r="J935" s="1"/>
      <c r="K935" s="1"/>
      <c r="L935" s="15"/>
      <c r="M935" s="26"/>
      <c r="N935" s="4"/>
      <c r="O935" s="3"/>
      <c r="P935" s="3"/>
      <c r="Q935" s="15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2">
      <c r="A936" s="3"/>
      <c r="B936" s="1"/>
      <c r="C936" s="1"/>
      <c r="D936" s="1"/>
      <c r="E936" s="15"/>
      <c r="F936" s="26"/>
      <c r="G936" s="2"/>
      <c r="H936" s="3"/>
      <c r="I936" s="3"/>
      <c r="J936" s="1"/>
      <c r="K936" s="1"/>
      <c r="L936" s="15"/>
      <c r="M936" s="26"/>
      <c r="N936" s="4"/>
      <c r="O936" s="3"/>
      <c r="P936" s="3"/>
      <c r="Q936" s="15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2">
      <c r="A937" s="3"/>
      <c r="B937" s="1"/>
      <c r="C937" s="1"/>
      <c r="D937" s="1"/>
      <c r="E937" s="15"/>
      <c r="F937" s="26"/>
      <c r="G937" s="2"/>
      <c r="H937" s="3"/>
      <c r="I937" s="3"/>
      <c r="J937" s="1"/>
      <c r="K937" s="1"/>
      <c r="L937" s="15"/>
      <c r="M937" s="26"/>
      <c r="N937" s="4"/>
      <c r="O937" s="3"/>
      <c r="P937" s="3"/>
      <c r="Q937" s="15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2">
      <c r="A938" s="3"/>
      <c r="B938" s="1"/>
      <c r="C938" s="1"/>
      <c r="D938" s="1"/>
      <c r="E938" s="15"/>
      <c r="F938" s="26"/>
      <c r="G938" s="2"/>
      <c r="H938" s="3"/>
      <c r="I938" s="3"/>
      <c r="J938" s="1"/>
      <c r="K938" s="1"/>
      <c r="L938" s="15"/>
      <c r="M938" s="26"/>
      <c r="N938" s="4"/>
      <c r="O938" s="3"/>
      <c r="P938" s="3"/>
      <c r="Q938" s="15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2">
      <c r="A939" s="3"/>
      <c r="B939" s="1"/>
      <c r="C939" s="1"/>
      <c r="D939" s="1"/>
      <c r="E939" s="15"/>
      <c r="F939" s="26"/>
      <c r="G939" s="2"/>
      <c r="H939" s="3"/>
      <c r="I939" s="3"/>
      <c r="J939" s="1"/>
      <c r="K939" s="1"/>
      <c r="L939" s="15"/>
      <c r="M939" s="26"/>
      <c r="N939" s="4"/>
      <c r="O939" s="3"/>
      <c r="P939" s="3"/>
      <c r="Q939" s="15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2">
      <c r="A940" s="3"/>
      <c r="B940" s="1"/>
      <c r="C940" s="1"/>
      <c r="D940" s="1"/>
      <c r="E940" s="15"/>
      <c r="F940" s="26"/>
      <c r="G940" s="2"/>
      <c r="H940" s="3"/>
      <c r="I940" s="3"/>
      <c r="J940" s="1"/>
      <c r="K940" s="1"/>
      <c r="L940" s="15"/>
      <c r="M940" s="26"/>
      <c r="N940" s="4"/>
      <c r="O940" s="3"/>
      <c r="P940" s="3"/>
      <c r="Q940" s="15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2">
      <c r="A941" s="3"/>
      <c r="B941" s="1"/>
      <c r="C941" s="1"/>
      <c r="D941" s="1"/>
      <c r="E941" s="15"/>
      <c r="F941" s="26"/>
      <c r="G941" s="2"/>
      <c r="H941" s="3"/>
      <c r="I941" s="3"/>
      <c r="J941" s="1"/>
      <c r="K941" s="1"/>
      <c r="L941" s="15"/>
      <c r="M941" s="26"/>
      <c r="N941" s="4"/>
      <c r="O941" s="3"/>
      <c r="P941" s="3"/>
      <c r="Q941" s="15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2">
      <c r="A942" s="3"/>
      <c r="B942" s="1"/>
      <c r="C942" s="1"/>
      <c r="D942" s="1"/>
      <c r="E942" s="15"/>
      <c r="F942" s="26"/>
      <c r="G942" s="2"/>
      <c r="H942" s="3"/>
      <c r="I942" s="3"/>
      <c r="J942" s="1"/>
      <c r="K942" s="1"/>
      <c r="L942" s="15"/>
      <c r="M942" s="26"/>
      <c r="N942" s="4"/>
      <c r="O942" s="3"/>
      <c r="P942" s="3"/>
      <c r="Q942" s="15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2">
      <c r="A943" s="3"/>
      <c r="B943" s="1"/>
      <c r="C943" s="1"/>
      <c r="D943" s="1"/>
      <c r="E943" s="15"/>
      <c r="F943" s="26"/>
      <c r="G943" s="2"/>
      <c r="H943" s="3"/>
      <c r="I943" s="3"/>
      <c r="J943" s="1"/>
      <c r="K943" s="1"/>
      <c r="L943" s="15"/>
      <c r="M943" s="26"/>
      <c r="N943" s="4"/>
      <c r="O943" s="3"/>
      <c r="P943" s="3"/>
      <c r="Q943" s="15"/>
      <c r="R943" s="6"/>
      <c r="S943" s="6"/>
      <c r="T943" s="6"/>
      <c r="U943" s="6"/>
      <c r="V943" s="6"/>
      <c r="W943" s="6"/>
      <c r="X943" s="6"/>
      <c r="Y943" s="6"/>
      <c r="Z943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S-2a</vt:lpstr>
      <vt:lpstr>Table S-2b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Viehmann</dc:creator>
  <cp:lastModifiedBy>RD</cp:lastModifiedBy>
  <dcterms:created xsi:type="dcterms:W3CDTF">2015-06-05T18:19:34Z</dcterms:created>
  <dcterms:modified xsi:type="dcterms:W3CDTF">2025-05-06T09:24:06Z</dcterms:modified>
</cp:coreProperties>
</file>