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36/GPL2530 Su/SI/"/>
    </mc:Choice>
  </mc:AlternateContent>
  <xr:revisionPtr revIDLastSave="0" documentId="13_ncr:1_{CDC3FEF6-FF56-F245-8958-E56F57F4F70C}" xr6:coauthVersionLast="47" xr6:coauthVersionMax="47" xr10:uidLastSave="{00000000-0000-0000-0000-000000000000}"/>
  <bookViews>
    <workbookView xWindow="-38400" yWindow="1180" windowWidth="23680" windowHeight="21100" xr2:uid="{00000000-000D-0000-FFFF-FFFF00000000}"/>
  </bookViews>
  <sheets>
    <sheet name="Table S-1 Water+major" sheetId="1" r:id="rId1"/>
    <sheet name="Table S-2 EPMA" sheetId="2" r:id="rId2"/>
    <sheet name="Table S-3 SIMS standards" sheetId="3" r:id="rId3"/>
    <sheet name="Table S-4 SIMS samples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3" l="1"/>
  <c r="Q13" i="3"/>
  <c r="Q12" i="3"/>
  <c r="Q11" i="3"/>
  <c r="P14" i="3"/>
  <c r="P13" i="3"/>
  <c r="P12" i="3"/>
  <c r="P11" i="3"/>
  <c r="S265" i="4" l="1"/>
  <c r="T265" i="4" s="1"/>
  <c r="R265" i="4"/>
  <c r="S264" i="4"/>
  <c r="T264" i="4" s="1"/>
  <c r="R264" i="4"/>
  <c r="R261" i="4"/>
  <c r="S259" i="4"/>
  <c r="T259" i="4" s="1"/>
  <c r="R259" i="4"/>
  <c r="S256" i="4"/>
  <c r="T256" i="4" s="1"/>
  <c r="R256" i="4"/>
  <c r="S255" i="4"/>
  <c r="T255" i="4" s="1"/>
  <c r="R255" i="4"/>
  <c r="S254" i="4"/>
  <c r="T254" i="4" s="1"/>
  <c r="R254" i="4"/>
  <c r="S252" i="4"/>
  <c r="T252" i="4" s="1"/>
  <c r="R252" i="4"/>
  <c r="S247" i="4"/>
  <c r="R247" i="4"/>
  <c r="S246" i="4"/>
  <c r="R246" i="4"/>
  <c r="S245" i="4"/>
  <c r="T245" i="4" s="1"/>
  <c r="R245" i="4"/>
  <c r="S244" i="4"/>
  <c r="T244" i="4" s="1"/>
  <c r="R244" i="4"/>
  <c r="S243" i="4"/>
  <c r="T243" i="4" s="1"/>
  <c r="R243" i="4"/>
  <c r="S242" i="4"/>
  <c r="T242" i="4" s="1"/>
  <c r="R242" i="4"/>
  <c r="S240" i="4"/>
  <c r="T240" i="4" s="1"/>
  <c r="R240" i="4"/>
  <c r="S239" i="4"/>
  <c r="T239" i="4" s="1"/>
  <c r="R239" i="4"/>
  <c r="S238" i="4"/>
  <c r="T238" i="4" s="1"/>
  <c r="R238" i="4"/>
  <c r="S236" i="4"/>
  <c r="T236" i="4" s="1"/>
  <c r="R236" i="4"/>
  <c r="S234" i="4"/>
  <c r="T234" i="4" s="1"/>
  <c r="R234" i="4"/>
  <c r="S231" i="4"/>
  <c r="T231" i="4" s="1"/>
  <c r="R231" i="4"/>
  <c r="S230" i="4"/>
  <c r="R230" i="4"/>
  <c r="S229" i="4"/>
  <c r="T229" i="4" s="1"/>
  <c r="R229" i="4"/>
  <c r="S228" i="4"/>
  <c r="T228" i="4" s="1"/>
  <c r="R228" i="4"/>
  <c r="S227" i="4"/>
  <c r="T227" i="4" s="1"/>
  <c r="R227" i="4"/>
  <c r="S226" i="4"/>
  <c r="T226" i="4" s="1"/>
  <c r="R226" i="4"/>
  <c r="S225" i="4"/>
  <c r="R225" i="4"/>
  <c r="S224" i="4"/>
  <c r="T224" i="4" s="1"/>
  <c r="R224" i="4"/>
  <c r="S223" i="4"/>
  <c r="T223" i="4" s="1"/>
  <c r="R223" i="4"/>
  <c r="S222" i="4"/>
  <c r="T222" i="4" s="1"/>
  <c r="R222" i="4"/>
  <c r="S218" i="4"/>
  <c r="T218" i="4" s="1"/>
  <c r="R218" i="4"/>
  <c r="R217" i="4"/>
  <c r="S216" i="4"/>
  <c r="T216" i="4" s="1"/>
  <c r="R216" i="4"/>
  <c r="S214" i="4"/>
  <c r="R214" i="4"/>
  <c r="S212" i="4"/>
  <c r="T212" i="4" s="1"/>
  <c r="R212" i="4"/>
  <c r="S211" i="4"/>
  <c r="T211" i="4" s="1"/>
  <c r="R211" i="4"/>
  <c r="S210" i="4"/>
  <c r="T210" i="4" s="1"/>
  <c r="R210" i="4"/>
  <c r="S208" i="4"/>
  <c r="T208" i="4" s="1"/>
  <c r="R208" i="4"/>
  <c r="S204" i="4"/>
  <c r="T204" i="4" s="1"/>
  <c r="R204" i="4"/>
  <c r="S202" i="4"/>
  <c r="T202" i="4" s="1"/>
  <c r="R202" i="4"/>
  <c r="S201" i="4"/>
  <c r="T201" i="4" s="1"/>
  <c r="R201" i="4"/>
  <c r="S200" i="4"/>
  <c r="T200" i="4" s="1"/>
  <c r="R200" i="4"/>
  <c r="S199" i="4"/>
  <c r="T199" i="4" s="1"/>
  <c r="R199" i="4"/>
  <c r="S197" i="4"/>
  <c r="T197" i="4" s="1"/>
  <c r="R197" i="4"/>
  <c r="S195" i="4"/>
  <c r="T195" i="4" s="1"/>
  <c r="R195" i="4"/>
  <c r="S194" i="4"/>
  <c r="T194" i="4" s="1"/>
  <c r="R194" i="4"/>
  <c r="S192" i="4"/>
  <c r="R192" i="4"/>
  <c r="S191" i="4"/>
  <c r="T191" i="4" s="1"/>
  <c r="R191" i="4"/>
  <c r="S188" i="4"/>
  <c r="T188" i="4" s="1"/>
  <c r="R188" i="4"/>
  <c r="S187" i="4"/>
  <c r="T187" i="4" s="1"/>
  <c r="R187" i="4"/>
  <c r="S186" i="4"/>
  <c r="T186" i="4" s="1"/>
  <c r="R186" i="4"/>
  <c r="S185" i="4"/>
  <c r="T185" i="4" s="1"/>
  <c r="R185" i="4"/>
  <c r="S184" i="4"/>
  <c r="T184" i="4" s="1"/>
  <c r="R184" i="4"/>
  <c r="S182" i="4"/>
  <c r="T182" i="4" s="1"/>
  <c r="R182" i="4"/>
  <c r="S180" i="4"/>
  <c r="R180" i="4"/>
  <c r="S179" i="4"/>
  <c r="T179" i="4" s="1"/>
  <c r="R179" i="4"/>
  <c r="S178" i="4"/>
  <c r="T178" i="4" s="1"/>
  <c r="R178" i="4"/>
  <c r="S177" i="4"/>
  <c r="T177" i="4" s="1"/>
  <c r="R177" i="4"/>
  <c r="S176" i="4"/>
  <c r="T176" i="4" s="1"/>
  <c r="R176" i="4"/>
  <c r="S175" i="4"/>
  <c r="T175" i="4" s="1"/>
  <c r="R175" i="4"/>
  <c r="S174" i="4"/>
  <c r="T174" i="4" s="1"/>
  <c r="R174" i="4"/>
  <c r="S173" i="4"/>
  <c r="T173" i="4" s="1"/>
  <c r="R173" i="4"/>
  <c r="S172" i="4"/>
  <c r="R172" i="4"/>
  <c r="S171" i="4"/>
  <c r="T171" i="4" s="1"/>
  <c r="R171" i="4"/>
  <c r="S170" i="4"/>
  <c r="T170" i="4" s="1"/>
  <c r="R170" i="4"/>
  <c r="S169" i="4"/>
  <c r="T169" i="4" s="1"/>
  <c r="R169" i="4"/>
  <c r="S168" i="4"/>
  <c r="T168" i="4" s="1"/>
  <c r="R168" i="4"/>
  <c r="S167" i="4"/>
  <c r="T167" i="4" s="1"/>
  <c r="R167" i="4"/>
  <c r="S166" i="4"/>
  <c r="T166" i="4" s="1"/>
  <c r="R166" i="4"/>
  <c r="S165" i="4"/>
  <c r="T165" i="4" s="1"/>
  <c r="R165" i="4"/>
  <c r="S164" i="4"/>
  <c r="T164" i="4" s="1"/>
  <c r="R164" i="4"/>
  <c r="S163" i="4"/>
  <c r="T163" i="4" s="1"/>
  <c r="R163" i="4"/>
  <c r="S161" i="4"/>
  <c r="T161" i="4" s="1"/>
  <c r="R161" i="4"/>
  <c r="S160" i="4"/>
  <c r="T160" i="4" s="1"/>
  <c r="R160" i="4"/>
  <c r="S158" i="4"/>
  <c r="R158" i="4"/>
  <c r="S157" i="4"/>
  <c r="T157" i="4" s="1"/>
  <c r="R157" i="4"/>
  <c r="S156" i="4"/>
  <c r="T156" i="4" s="1"/>
  <c r="R156" i="4"/>
  <c r="S155" i="4"/>
  <c r="T155" i="4" s="1"/>
  <c r="R155" i="4"/>
  <c r="S154" i="4"/>
  <c r="T154" i="4" s="1"/>
  <c r="R154" i="4"/>
  <c r="S153" i="4"/>
  <c r="T153" i="4" s="1"/>
  <c r="R153" i="4"/>
  <c r="S152" i="4"/>
  <c r="T152" i="4" s="1"/>
  <c r="R152" i="4"/>
  <c r="S151" i="4"/>
  <c r="T151" i="4" s="1"/>
  <c r="R151" i="4"/>
  <c r="S150" i="4"/>
  <c r="R150" i="4"/>
  <c r="S148" i="4"/>
  <c r="T148" i="4" s="1"/>
  <c r="R148" i="4"/>
  <c r="S147" i="4"/>
  <c r="T147" i="4" s="1"/>
  <c r="R147" i="4"/>
  <c r="S146" i="4"/>
  <c r="T146" i="4" s="1"/>
  <c r="R146" i="4"/>
  <c r="S144" i="4"/>
  <c r="R144" i="4"/>
  <c r="S142" i="4"/>
  <c r="T142" i="4" s="1"/>
  <c r="R142" i="4"/>
  <c r="S141" i="4"/>
  <c r="T141" i="4" s="1"/>
  <c r="R141" i="4"/>
  <c r="S136" i="4"/>
  <c r="T136" i="4" s="1"/>
  <c r="R136" i="4"/>
  <c r="S134" i="4"/>
  <c r="R134" i="4"/>
  <c r="S133" i="4"/>
  <c r="T133" i="4" s="1"/>
  <c r="R133" i="4"/>
  <c r="S131" i="4"/>
  <c r="T131" i="4" s="1"/>
  <c r="R131" i="4"/>
  <c r="S130" i="4"/>
  <c r="T130" i="4" s="1"/>
  <c r="R130" i="4"/>
  <c r="S129" i="4"/>
  <c r="T129" i="4" s="1"/>
  <c r="R129" i="4"/>
  <c r="S128" i="4"/>
  <c r="T128" i="4" s="1"/>
  <c r="R128" i="4"/>
  <c r="S127" i="4"/>
  <c r="T127" i="4" s="1"/>
  <c r="R127" i="4"/>
  <c r="S124" i="4"/>
  <c r="T124" i="4" s="1"/>
  <c r="R124" i="4"/>
  <c r="S123" i="4"/>
  <c r="T123" i="4" s="1"/>
  <c r="R123" i="4"/>
  <c r="S120" i="4"/>
  <c r="T120" i="4" s="1"/>
  <c r="R120" i="4"/>
  <c r="S119" i="4"/>
  <c r="T119" i="4" s="1"/>
  <c r="R119" i="4"/>
  <c r="S118" i="4"/>
  <c r="T118" i="4" s="1"/>
  <c r="R118" i="4"/>
  <c r="S117" i="4"/>
  <c r="R117" i="4"/>
  <c r="S116" i="4"/>
  <c r="T116" i="4" s="1"/>
  <c r="R116" i="4"/>
  <c r="S115" i="4"/>
  <c r="T115" i="4" s="1"/>
  <c r="R115" i="4"/>
  <c r="S113" i="4"/>
  <c r="T113" i="4" s="1"/>
  <c r="R113" i="4"/>
  <c r="S112" i="4"/>
  <c r="T112" i="4" s="1"/>
  <c r="R112" i="4"/>
  <c r="S111" i="4"/>
  <c r="T111" i="4" s="1"/>
  <c r="R111" i="4"/>
  <c r="S110" i="4"/>
  <c r="T110" i="4" s="1"/>
  <c r="R110" i="4"/>
  <c r="S109" i="4"/>
  <c r="T109" i="4" s="1"/>
  <c r="R109" i="4"/>
  <c r="S108" i="4"/>
  <c r="R108" i="4"/>
  <c r="S107" i="4"/>
  <c r="T107" i="4" s="1"/>
  <c r="R107" i="4"/>
  <c r="S106" i="4"/>
  <c r="T106" i="4" s="1"/>
  <c r="R106" i="4"/>
  <c r="S105" i="4"/>
  <c r="T105" i="4" s="1"/>
  <c r="R105" i="4"/>
  <c r="S104" i="4"/>
  <c r="R104" i="4"/>
  <c r="S103" i="4"/>
  <c r="T103" i="4" s="1"/>
  <c r="R103" i="4"/>
  <c r="S102" i="4"/>
  <c r="T102" i="4" s="1"/>
  <c r="R102" i="4"/>
  <c r="S101" i="4"/>
  <c r="T101" i="4" s="1"/>
  <c r="R101" i="4"/>
  <c r="S100" i="4"/>
  <c r="T100" i="4" s="1"/>
  <c r="R100" i="4"/>
  <c r="S99" i="4"/>
  <c r="T99" i="4" s="1"/>
  <c r="R99" i="4"/>
  <c r="S98" i="4"/>
  <c r="T98" i="4" s="1"/>
  <c r="R98" i="4"/>
  <c r="S97" i="4"/>
  <c r="T97" i="4" s="1"/>
  <c r="R97" i="4"/>
  <c r="S96" i="4"/>
  <c r="T96" i="4" s="1"/>
  <c r="R96" i="4"/>
  <c r="S95" i="4"/>
  <c r="T95" i="4" s="1"/>
  <c r="R95" i="4"/>
  <c r="S94" i="4"/>
  <c r="T94" i="4" s="1"/>
  <c r="R94" i="4"/>
  <c r="S93" i="4"/>
  <c r="T93" i="4" s="1"/>
  <c r="R93" i="4"/>
  <c r="S91" i="4"/>
  <c r="T91" i="4" s="1"/>
  <c r="R91" i="4"/>
  <c r="S90" i="4"/>
  <c r="T90" i="4" s="1"/>
  <c r="R90" i="4"/>
  <c r="S89" i="4"/>
  <c r="T89" i="4" s="1"/>
  <c r="R89" i="4"/>
  <c r="S88" i="4"/>
  <c r="T88" i="4" s="1"/>
  <c r="R88" i="4"/>
  <c r="S87" i="4"/>
  <c r="T87" i="4" s="1"/>
  <c r="R87" i="4"/>
  <c r="S86" i="4"/>
  <c r="T86" i="4" s="1"/>
  <c r="R86" i="4"/>
  <c r="S85" i="4"/>
  <c r="T85" i="4" s="1"/>
  <c r="R85" i="4"/>
  <c r="S84" i="4"/>
  <c r="T84" i="4" s="1"/>
  <c r="R84" i="4"/>
  <c r="S83" i="4"/>
  <c r="R83" i="4"/>
  <c r="S82" i="4"/>
  <c r="T82" i="4" s="1"/>
  <c r="R82" i="4"/>
  <c r="S81" i="4"/>
  <c r="T81" i="4" s="1"/>
  <c r="R81" i="4"/>
  <c r="S80" i="4"/>
  <c r="T80" i="4" s="1"/>
  <c r="R80" i="4"/>
  <c r="S79" i="4"/>
  <c r="R79" i="4"/>
  <c r="S78" i="4"/>
  <c r="T78" i="4" s="1"/>
  <c r="R78" i="4"/>
  <c r="S75" i="4"/>
  <c r="T75" i="4" s="1"/>
  <c r="R75" i="4"/>
  <c r="S74" i="4"/>
  <c r="T74" i="4" s="1"/>
  <c r="R74" i="4"/>
  <c r="S71" i="4"/>
  <c r="R71" i="4"/>
  <c r="S70" i="4"/>
  <c r="T70" i="4" s="1"/>
  <c r="R70" i="4"/>
  <c r="S69" i="4"/>
  <c r="T69" i="4" s="1"/>
  <c r="R69" i="4"/>
  <c r="S68" i="4"/>
  <c r="T68" i="4" s="1"/>
  <c r="R68" i="4"/>
  <c r="S67" i="4"/>
  <c r="T67" i="4" s="1"/>
  <c r="R67" i="4"/>
  <c r="S66" i="4"/>
  <c r="T66" i="4" s="1"/>
  <c r="R66" i="4"/>
  <c r="S63" i="4"/>
  <c r="T63" i="4" s="1"/>
  <c r="R63" i="4"/>
  <c r="S62" i="4"/>
  <c r="T62" i="4" s="1"/>
  <c r="R62" i="4"/>
  <c r="S61" i="4"/>
  <c r="T61" i="4" s="1"/>
  <c r="R61" i="4"/>
  <c r="S60" i="4"/>
  <c r="T60" i="4" s="1"/>
  <c r="R60" i="4"/>
  <c r="S58" i="4"/>
  <c r="T58" i="4" s="1"/>
  <c r="R58" i="4"/>
  <c r="S57" i="4"/>
  <c r="R57" i="4"/>
  <c r="S56" i="4"/>
  <c r="T56" i="4" s="1"/>
  <c r="R56" i="4"/>
  <c r="S55" i="4"/>
  <c r="T55" i="4" s="1"/>
  <c r="R55" i="4"/>
  <c r="S54" i="4"/>
  <c r="T54" i="4" s="1"/>
  <c r="R54" i="4"/>
  <c r="S53" i="4"/>
  <c r="T53" i="4" s="1"/>
  <c r="R53" i="4"/>
  <c r="S52" i="4"/>
  <c r="T52" i="4" s="1"/>
  <c r="R52" i="4"/>
  <c r="S51" i="4"/>
  <c r="T51" i="4" s="1"/>
  <c r="R51" i="4"/>
  <c r="S50" i="4"/>
  <c r="T50" i="4" s="1"/>
  <c r="R50" i="4"/>
  <c r="S49" i="4"/>
  <c r="T49" i="4" s="1"/>
  <c r="R49" i="4"/>
  <c r="S48" i="4"/>
  <c r="R48" i="4"/>
  <c r="S47" i="4"/>
  <c r="T47" i="4" s="1"/>
  <c r="R47" i="4"/>
  <c r="S46" i="4"/>
  <c r="T46" i="4" s="1"/>
  <c r="R46" i="4"/>
  <c r="S45" i="4"/>
  <c r="T45" i="4" s="1"/>
  <c r="R45" i="4"/>
  <c r="S44" i="4"/>
  <c r="T44" i="4" s="1"/>
  <c r="R44" i="4"/>
  <c r="S43" i="4"/>
  <c r="T43" i="4" s="1"/>
  <c r="R43" i="4"/>
  <c r="W42" i="4"/>
  <c r="S42" i="4"/>
  <c r="T42" i="4" s="1"/>
  <c r="R42" i="4"/>
  <c r="S41" i="4"/>
  <c r="T41" i="4" s="1"/>
  <c r="R41" i="4"/>
  <c r="S39" i="4"/>
  <c r="T39" i="4" s="1"/>
  <c r="R39" i="4"/>
  <c r="S38" i="4"/>
  <c r="R38" i="4"/>
  <c r="S36" i="4"/>
  <c r="T36" i="4" s="1"/>
  <c r="R36" i="4"/>
  <c r="S35" i="4"/>
  <c r="R35" i="4"/>
  <c r="S34" i="4"/>
  <c r="T34" i="4" s="1"/>
  <c r="R34" i="4"/>
  <c r="S33" i="4"/>
  <c r="T33" i="4" s="1"/>
  <c r="R33" i="4"/>
  <c r="S32" i="4"/>
  <c r="R32" i="4"/>
  <c r="S31" i="4"/>
  <c r="T31" i="4" s="1"/>
  <c r="R31" i="4"/>
  <c r="S30" i="4"/>
  <c r="T30" i="4" s="1"/>
  <c r="R30" i="4"/>
  <c r="S29" i="4"/>
  <c r="T29" i="4" s="1"/>
  <c r="R29" i="4"/>
  <c r="S28" i="4"/>
  <c r="T28" i="4" s="1"/>
  <c r="R28" i="4"/>
  <c r="S26" i="4"/>
  <c r="T26" i="4" s="1"/>
  <c r="R26" i="4"/>
  <c r="S25" i="4"/>
  <c r="R25" i="4"/>
  <c r="S24" i="4"/>
  <c r="T24" i="4" s="1"/>
  <c r="R24" i="4"/>
  <c r="S23" i="4"/>
  <c r="T23" i="4" s="1"/>
  <c r="R23" i="4"/>
  <c r="S22" i="4"/>
  <c r="T22" i="4" s="1"/>
  <c r="R22" i="4"/>
  <c r="S21" i="4"/>
  <c r="T21" i="4" s="1"/>
  <c r="R21" i="4"/>
  <c r="S20" i="4"/>
  <c r="T20" i="4" s="1"/>
  <c r="R20" i="4"/>
  <c r="S19" i="4"/>
  <c r="T19" i="4" s="1"/>
  <c r="R19" i="4"/>
  <c r="S18" i="4"/>
  <c r="T18" i="4" s="1"/>
  <c r="R18" i="4"/>
  <c r="S17" i="4"/>
  <c r="T17" i="4" s="1"/>
  <c r="R17" i="4"/>
  <c r="S16" i="4"/>
  <c r="T16" i="4" s="1"/>
  <c r="R16" i="4"/>
  <c r="S15" i="4"/>
  <c r="T15" i="4" s="1"/>
  <c r="R15" i="4"/>
  <c r="S13" i="4"/>
  <c r="T13" i="4" s="1"/>
  <c r="R13" i="4"/>
  <c r="S12" i="4"/>
  <c r="T12" i="4" s="1"/>
  <c r="R12" i="4"/>
  <c r="S11" i="4"/>
  <c r="T11" i="4" s="1"/>
  <c r="R11" i="4"/>
  <c r="S10" i="4"/>
  <c r="R10" i="4"/>
  <c r="N23" i="1"/>
  <c r="M23" i="1"/>
  <c r="N22" i="1"/>
  <c r="N13" i="1"/>
  <c r="M13" i="1"/>
  <c r="N11" i="1"/>
  <c r="W25" i="4" l="1"/>
  <c r="W14" i="4"/>
  <c r="T35" i="4"/>
  <c r="W27" i="4"/>
  <c r="T134" i="4"/>
  <c r="W38" i="4"/>
  <c r="T225" i="4"/>
  <c r="W39" i="4"/>
  <c r="X39" i="4" s="1"/>
  <c r="Y39" i="4" s="1"/>
  <c r="T230" i="4"/>
  <c r="W28" i="4"/>
  <c r="X28" i="4" s="1"/>
  <c r="Y28" i="4" s="1"/>
  <c r="T144" i="4"/>
  <c r="W34" i="4"/>
  <c r="T192" i="4"/>
  <c r="W10" i="4"/>
  <c r="X10" i="4" s="1"/>
  <c r="Y10" i="4" s="1"/>
  <c r="T10" i="4"/>
  <c r="W12" i="4"/>
  <c r="X12" i="4" s="1"/>
  <c r="Y12" i="4" s="1"/>
  <c r="T25" i="4"/>
  <c r="W40" i="4"/>
  <c r="T246" i="4"/>
  <c r="W41" i="4"/>
  <c r="X41" i="4" s="1"/>
  <c r="Y41" i="4" s="1"/>
  <c r="T247" i="4"/>
  <c r="W11" i="4"/>
  <c r="X11" i="4" s="1"/>
  <c r="W31" i="4"/>
  <c r="X31" i="4" s="1"/>
  <c r="W20" i="4"/>
  <c r="T83" i="4"/>
  <c r="W22" i="4"/>
  <c r="X22" i="4" s="1"/>
  <c r="Y22" i="4" s="1"/>
  <c r="T104" i="4"/>
  <c r="W30" i="4"/>
  <c r="X30" i="4" s="1"/>
  <c r="Y30" i="4" s="1"/>
  <c r="T158" i="4"/>
  <c r="W33" i="4"/>
  <c r="X33" i="4" s="1"/>
  <c r="Y33" i="4" s="1"/>
  <c r="T180" i="4"/>
  <c r="W26" i="4"/>
  <c r="W23" i="4"/>
  <c r="T108" i="4"/>
  <c r="W21" i="4"/>
  <c r="X21" i="4" s="1"/>
  <c r="W35" i="4"/>
  <c r="W13" i="4"/>
  <c r="T32" i="4"/>
  <c r="W36" i="4"/>
  <c r="X36" i="4" s="1"/>
  <c r="X42" i="4"/>
  <c r="Y42" i="4" s="1"/>
  <c r="W17" i="4"/>
  <c r="T57" i="4"/>
  <c r="W19" i="4"/>
  <c r="T79" i="4"/>
  <c r="W37" i="4"/>
  <c r="T214" i="4"/>
  <c r="W15" i="4"/>
  <c r="X15" i="4" s="1"/>
  <c r="Y15" i="4" s="1"/>
  <c r="T38" i="4"/>
  <c r="W16" i="4"/>
  <c r="X16" i="4" s="1"/>
  <c r="Y16" i="4" s="1"/>
  <c r="T48" i="4"/>
  <c r="W18" i="4"/>
  <c r="T71" i="4"/>
  <c r="W24" i="4"/>
  <c r="T117" i="4"/>
  <c r="W29" i="4"/>
  <c r="X29" i="4" s="1"/>
  <c r="Y29" i="4" s="1"/>
  <c r="T150" i="4"/>
  <c r="W32" i="4"/>
  <c r="X32" i="4" s="1"/>
  <c r="Y32" i="4" s="1"/>
  <c r="T172" i="4"/>
  <c r="X17" i="4"/>
  <c r="Y17" i="4" s="1"/>
  <c r="X37" i="4"/>
  <c r="Y37" i="4" s="1"/>
  <c r="X14" i="4"/>
  <c r="Y14" i="4" s="1"/>
  <c r="X34" i="4"/>
  <c r="Y34" i="4" s="1"/>
  <c r="X24" i="4"/>
  <c r="Y24" i="4" s="1"/>
  <c r="X18" i="4"/>
  <c r="Y18" i="4" s="1"/>
  <c r="X23" i="4"/>
  <c r="Y23" i="4" s="1"/>
  <c r="X20" i="4"/>
  <c r="Y20" i="4" s="1"/>
  <c r="X38" i="4"/>
  <c r="Y38" i="4" s="1"/>
  <c r="X40" i="4"/>
  <c r="Y40" i="4" s="1"/>
  <c r="X13" i="4"/>
  <c r="Y13" i="4" s="1"/>
  <c r="X19" i="4"/>
  <c r="Y19" i="4" s="1"/>
  <c r="X27" i="4"/>
  <c r="Y27" i="4" s="1"/>
  <c r="Y11" i="4"/>
  <c r="Y21" i="4"/>
  <c r="Y31" i="4"/>
  <c r="X25" i="4"/>
  <c r="Y25" i="4" s="1"/>
  <c r="X35" i="4"/>
  <c r="Y35" i="4" s="1"/>
  <c r="X26" i="4"/>
  <c r="Y26" i="4" s="1"/>
  <c r="Y36" i="4" l="1"/>
</calcChain>
</file>

<file path=xl/sharedStrings.xml><?xml version="1.0" encoding="utf-8"?>
<sst xmlns="http://schemas.openxmlformats.org/spreadsheetml/2006/main" count="668" uniqueCount="474">
  <si>
    <t>Location</t>
    <phoneticPr fontId="3" type="noConversion"/>
  </si>
  <si>
    <t>Sample</t>
    <phoneticPr fontId="3" type="noConversion"/>
  </si>
  <si>
    <t>Rock type</t>
    <phoneticPr fontId="3" type="noConversion"/>
  </si>
  <si>
    <t>1SD</t>
    <phoneticPr fontId="3" type="noConversion"/>
  </si>
  <si>
    <t>n</t>
    <phoneticPr fontId="3" type="noConversion"/>
  </si>
  <si>
    <r>
      <t>SiO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 </t>
    </r>
  </si>
  <si>
    <t xml:space="preserve">FeO   </t>
  </si>
  <si>
    <t xml:space="preserve">MnO   </t>
  </si>
  <si>
    <t xml:space="preserve">MgO   </t>
  </si>
  <si>
    <t xml:space="preserve">CaO   </t>
  </si>
  <si>
    <t xml:space="preserve">NiO   </t>
  </si>
  <si>
    <t xml:space="preserve">Total  </t>
  </si>
  <si>
    <t>Fo</t>
  </si>
  <si>
    <t>SIMS</t>
    <phoneticPr fontId="3" type="noConversion"/>
  </si>
  <si>
    <t>EPMA</t>
    <phoneticPr fontId="3" type="noConversion"/>
  </si>
  <si>
    <t>Bursa ophiolite</t>
    <phoneticPr fontId="3" type="noConversion"/>
  </si>
  <si>
    <t>OR5-3</t>
  </si>
  <si>
    <t>Chromitite</t>
    <phoneticPr fontId="3" type="noConversion"/>
  </si>
  <si>
    <t>18OR02-3</t>
  </si>
  <si>
    <t>18OR02-11</t>
    <phoneticPr fontId="3" type="noConversion"/>
  </si>
  <si>
    <t>OR3-1</t>
    <phoneticPr fontId="3" type="noConversion"/>
  </si>
  <si>
    <t>Chromitite</t>
    <phoneticPr fontId="3" type="noConversion"/>
  </si>
  <si>
    <t>OR4-2</t>
  </si>
  <si>
    <t>OR8-2</t>
  </si>
  <si>
    <t>OR65.9</t>
    <phoneticPr fontId="3" type="noConversion"/>
  </si>
  <si>
    <t>OR9-2</t>
  </si>
  <si>
    <t>18OR02-9</t>
    <phoneticPr fontId="3" type="noConversion"/>
  </si>
  <si>
    <t>18OR02-15</t>
    <phoneticPr fontId="3" type="noConversion"/>
  </si>
  <si>
    <t>OR71.5</t>
    <phoneticPr fontId="3" type="noConversion"/>
  </si>
  <si>
    <t>OR70.8</t>
    <phoneticPr fontId="3" type="noConversion"/>
  </si>
  <si>
    <t>OR6-2</t>
  </si>
  <si>
    <t>Dunite</t>
    <phoneticPr fontId="3" type="noConversion"/>
  </si>
  <si>
    <t>OR-OL-1</t>
    <phoneticPr fontId="3" type="noConversion"/>
  </si>
  <si>
    <t>Dunite</t>
    <phoneticPr fontId="3" type="noConversion"/>
  </si>
  <si>
    <t>OR2-2</t>
  </si>
  <si>
    <t>18OR02-12</t>
  </si>
  <si>
    <t>Dunite</t>
    <phoneticPr fontId="3" type="noConversion"/>
  </si>
  <si>
    <t>18OR03-2</t>
    <phoneticPr fontId="3" type="noConversion"/>
  </si>
  <si>
    <t>OR67.1</t>
    <phoneticPr fontId="3" type="noConversion"/>
  </si>
  <si>
    <t>Dunite</t>
    <phoneticPr fontId="3" type="noConversion"/>
  </si>
  <si>
    <t>OR73.4</t>
    <phoneticPr fontId="3" type="noConversion"/>
  </si>
  <si>
    <t>18TS02-4</t>
    <phoneticPr fontId="3" type="noConversion"/>
  </si>
  <si>
    <t>OR70.1</t>
    <phoneticPr fontId="3" type="noConversion"/>
  </si>
  <si>
    <t>18TS02-6</t>
    <phoneticPr fontId="3" type="noConversion"/>
  </si>
  <si>
    <t>OR68.5</t>
    <phoneticPr fontId="3" type="noConversion"/>
  </si>
  <si>
    <t>18TS02-5</t>
    <phoneticPr fontId="3" type="noConversion"/>
  </si>
  <si>
    <t>Harzburgite</t>
    <phoneticPr fontId="3" type="noConversion"/>
  </si>
  <si>
    <t>18TS03-1</t>
    <phoneticPr fontId="3" type="noConversion"/>
  </si>
  <si>
    <t>Harzburgite</t>
    <phoneticPr fontId="3" type="noConversion"/>
  </si>
  <si>
    <t>18TS02-11</t>
    <phoneticPr fontId="3" type="noConversion"/>
  </si>
  <si>
    <t>Lycian ophiolite</t>
    <phoneticPr fontId="3" type="noConversion"/>
  </si>
  <si>
    <t>18LN07-10</t>
  </si>
  <si>
    <t>18LN05-6</t>
  </si>
  <si>
    <t>18LN07-2</t>
  </si>
  <si>
    <t>LN15-Q13</t>
  </si>
  <si>
    <t>18LN07-5</t>
  </si>
  <si>
    <t>Dunite</t>
    <phoneticPr fontId="3" type="noConversion"/>
  </si>
  <si>
    <t>LN15-10</t>
  </si>
  <si>
    <t>LN15-02</t>
  </si>
  <si>
    <t xml:space="preserve">Comment  </t>
  </si>
  <si>
    <r>
      <t xml:space="preserve">   Na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O  </t>
    </r>
    <phoneticPr fontId="5" type="noConversion"/>
  </si>
  <si>
    <r>
      <t xml:space="preserve">   Cr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</t>
    </r>
    <phoneticPr fontId="5" type="noConversion"/>
  </si>
  <si>
    <r>
      <t xml:space="preserve">   Al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 xml:space="preserve">3 </t>
    </r>
    <phoneticPr fontId="5" type="noConversion"/>
  </si>
  <si>
    <t xml:space="preserve">   MgO   </t>
  </si>
  <si>
    <t xml:space="preserve">   MnO   </t>
  </si>
  <si>
    <r>
      <t xml:space="preserve">   SiO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 </t>
    </r>
    <phoneticPr fontId="5" type="noConversion"/>
  </si>
  <si>
    <t xml:space="preserve">   FeO   </t>
  </si>
  <si>
    <r>
      <t xml:space="preserve">   K</t>
    </r>
    <r>
      <rPr>
        <vertAlign val="sub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O   </t>
    </r>
    <phoneticPr fontId="5" type="noConversion"/>
  </si>
  <si>
    <t xml:space="preserve">   NiO   </t>
  </si>
  <si>
    <t xml:space="preserve">   CaO   </t>
  </si>
  <si>
    <r>
      <t xml:space="preserve">   TiO</t>
    </r>
    <r>
      <rPr>
        <vertAlign val="sub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 xml:space="preserve"> </t>
    </r>
    <phoneticPr fontId="5" type="noConversion"/>
  </si>
  <si>
    <t xml:space="preserve">  Total  </t>
  </si>
  <si>
    <t xml:space="preserve">SPI-Albite </t>
    <phoneticPr fontId="2" type="noConversion"/>
  </si>
  <si>
    <t>SPI-Diopside</t>
    <phoneticPr fontId="2" type="noConversion"/>
  </si>
  <si>
    <t>SPI-Kaersutite</t>
    <phoneticPr fontId="2" type="noConversion"/>
  </si>
  <si>
    <t>SPI-Rutile</t>
    <phoneticPr fontId="2" type="noConversion"/>
  </si>
  <si>
    <t>SPI-Bustamite</t>
    <phoneticPr fontId="2" type="noConversion"/>
  </si>
  <si>
    <t>SPI-Cr2O3</t>
    <phoneticPr fontId="2" type="noConversion"/>
  </si>
  <si>
    <t>SPI-Pligioclase</t>
    <phoneticPr fontId="2" type="noConversion"/>
  </si>
  <si>
    <t>SPI-Olivine</t>
    <phoneticPr fontId="2" type="noConversion"/>
  </si>
  <si>
    <t>SPI-Garnet</t>
    <phoneticPr fontId="2" type="noConversion"/>
  </si>
  <si>
    <t>SPI-Sanidine</t>
    <phoneticPr fontId="2" type="noConversion"/>
  </si>
  <si>
    <t xml:space="preserve"> </t>
  </si>
  <si>
    <t>Measurement</t>
  </si>
  <si>
    <t>Condition</t>
  </si>
  <si>
    <t>WDS elements</t>
  </si>
  <si>
    <t>Element</t>
  </si>
  <si>
    <t>X-ray</t>
  </si>
  <si>
    <t>Crystal</t>
  </si>
  <si>
    <t>CH</t>
  </si>
  <si>
    <t>Acc.v</t>
  </si>
  <si>
    <t>Peak positions</t>
    <phoneticPr fontId="2" type="noConversion"/>
  </si>
  <si>
    <t>BG_L</t>
  </si>
  <si>
    <t>BG_U</t>
  </si>
  <si>
    <t>(mm)</t>
  </si>
  <si>
    <t>Na</t>
  </si>
  <si>
    <t>Ka</t>
  </si>
  <si>
    <t>TAP</t>
  </si>
  <si>
    <t>1)</t>
  </si>
  <si>
    <t>Mg</t>
  </si>
  <si>
    <t>2)</t>
  </si>
  <si>
    <t>Cr</t>
  </si>
  <si>
    <t>LIFH</t>
  </si>
  <si>
    <t>3)</t>
  </si>
  <si>
    <t>K</t>
  </si>
  <si>
    <t>PETJ</t>
  </si>
  <si>
    <t>4)</t>
  </si>
  <si>
    <t>Al</t>
  </si>
  <si>
    <t>Mn</t>
  </si>
  <si>
    <t>Ca</t>
  </si>
  <si>
    <t>Si</t>
  </si>
  <si>
    <t>Fe</t>
  </si>
  <si>
    <t>Ti</t>
  </si>
  <si>
    <t>Ni</t>
  </si>
  <si>
    <t>Peak</t>
  </si>
  <si>
    <t>Back</t>
  </si>
  <si>
    <t>Pksk</t>
  </si>
  <si>
    <t>Gain</t>
  </si>
  <si>
    <t>High.V</t>
  </si>
  <si>
    <t>Base.L</t>
  </si>
  <si>
    <t>Window.W</t>
  </si>
  <si>
    <t>Mode</t>
  </si>
  <si>
    <t>(s)</t>
  </si>
  <si>
    <t>(V)</t>
  </si>
  <si>
    <t>Dif</t>
  </si>
  <si>
    <t>Int</t>
  </si>
  <si>
    <t>Curr.(A) :</t>
  </si>
  <si>
    <t>Peak(mm)</t>
  </si>
  <si>
    <t>Net(cps)</t>
  </si>
  <si>
    <t>Bg-</t>
  </si>
  <si>
    <t>Bg+</t>
  </si>
  <si>
    <t>S.D.(%)</t>
  </si>
  <si>
    <t>D.L.(ppm)</t>
  </si>
  <si>
    <t>16O/Coeff</t>
  </si>
  <si>
    <t>17O/16O</t>
  </si>
  <si>
    <t>18O/16O</t>
  </si>
  <si>
    <t>17O/Coeff</t>
  </si>
  <si>
    <t>L'2</t>
  </si>
  <si>
    <t>EM/L'2</t>
  </si>
  <si>
    <t>H1/L'2</t>
  </si>
  <si>
    <t>EM</t>
  </si>
  <si>
    <t>MOGOK@4</t>
  </si>
  <si>
    <t>ICH-30@01</t>
  </si>
  <si>
    <t>ICH-30@2</t>
  </si>
  <si>
    <t>ICH-30@3</t>
  </si>
  <si>
    <t>ICH-30@4</t>
  </si>
  <si>
    <t>KLB-1@01</t>
  </si>
  <si>
    <t>KLB-1@2</t>
  </si>
  <si>
    <t>KLB-1@3</t>
  </si>
  <si>
    <t>18O/Coeff</t>
  </si>
  <si>
    <t>17O/18O</t>
  </si>
  <si>
    <t>L1</t>
  </si>
  <si>
    <t>H1</t>
  </si>
  <si>
    <t>H1/L1</t>
  </si>
  <si>
    <t>EM/L1</t>
  </si>
  <si>
    <t>EM/H1</t>
  </si>
  <si>
    <r>
      <t>S</t>
    </r>
    <r>
      <rPr>
        <sz val="10"/>
        <rFont val="Arial"/>
        <family val="2"/>
      </rPr>
      <t>ample</t>
    </r>
    <phoneticPr fontId="5" type="noConversion"/>
  </si>
  <si>
    <t>std (%)</t>
    <phoneticPr fontId="5" type="noConversion"/>
  </si>
  <si>
    <t>1sd</t>
  </si>
  <si>
    <t>18LN05-6@01</t>
  </si>
  <si>
    <r>
      <t>1</t>
    </r>
    <r>
      <rPr>
        <sz val="10"/>
        <rFont val="Arial"/>
        <family val="2"/>
      </rPr>
      <t>8LN05-6</t>
    </r>
    <phoneticPr fontId="5" type="noConversion"/>
  </si>
  <si>
    <t>18LN05-6@10</t>
  </si>
  <si>
    <t>18LN07-10</t>
    <phoneticPr fontId="5" type="noConversion"/>
  </si>
  <si>
    <t>18LN05-6@2</t>
  </si>
  <si>
    <t>18LN07-2</t>
    <phoneticPr fontId="5" type="noConversion"/>
  </si>
  <si>
    <t>18LN05-6@3</t>
  </si>
  <si>
    <t>18LN07-5</t>
    <phoneticPr fontId="5" type="noConversion"/>
  </si>
  <si>
    <t>18LN05-6@4</t>
  </si>
  <si>
    <t>18OR02-11</t>
    <phoneticPr fontId="5" type="noConversion"/>
  </si>
  <si>
    <t>18LN05-6@5</t>
  </si>
  <si>
    <t>18LN05-6@6</t>
  </si>
  <si>
    <t>18OR02-15</t>
    <phoneticPr fontId="5" type="noConversion"/>
  </si>
  <si>
    <t>18LN05-6@7</t>
  </si>
  <si>
    <t>18OR02-3</t>
    <phoneticPr fontId="5" type="noConversion"/>
  </si>
  <si>
    <t>18LN05-6@8</t>
  </si>
  <si>
    <t>18OR03-2</t>
    <phoneticPr fontId="5" type="noConversion"/>
  </si>
  <si>
    <t>18LN05-6@9</t>
  </si>
  <si>
    <t>18TS03-1</t>
    <phoneticPr fontId="5" type="noConversion"/>
  </si>
  <si>
    <t>18LN07-10@01</t>
  </si>
  <si>
    <t>LN15-02</t>
    <phoneticPr fontId="5" type="noConversion"/>
  </si>
  <si>
    <t>18LN07-10@2</t>
  </si>
  <si>
    <t>LN15-10</t>
    <phoneticPr fontId="5" type="noConversion"/>
  </si>
  <si>
    <t>18LN07-10@3</t>
  </si>
  <si>
    <t>LN15-Q13</t>
    <phoneticPr fontId="5" type="noConversion"/>
  </si>
  <si>
    <t>18LN07-10@4</t>
  </si>
  <si>
    <t>OR2-2</t>
    <phoneticPr fontId="5" type="noConversion"/>
  </si>
  <si>
    <t>18LN07-10@5</t>
  </si>
  <si>
    <r>
      <t>OR3-</t>
    </r>
    <r>
      <rPr>
        <sz val="10"/>
        <rFont val="Arial"/>
        <family val="2"/>
      </rPr>
      <t>1</t>
    </r>
    <phoneticPr fontId="5" type="noConversion"/>
  </si>
  <si>
    <t>18LN07-2@01</t>
  </si>
  <si>
    <t>OR4-2</t>
    <phoneticPr fontId="5" type="noConversion"/>
  </si>
  <si>
    <t>18LN07-2@2</t>
  </si>
  <si>
    <t>OR5-3</t>
    <phoneticPr fontId="5" type="noConversion"/>
  </si>
  <si>
    <t>18LN07-2@3</t>
  </si>
  <si>
    <t xml:space="preserve">NaN              </t>
  </si>
  <si>
    <t>OR6-2</t>
    <phoneticPr fontId="5" type="noConversion"/>
  </si>
  <si>
    <t>18LN07-2@4</t>
  </si>
  <si>
    <r>
      <t>OR65</t>
    </r>
    <r>
      <rPr>
        <sz val="10"/>
        <rFont val="Arial"/>
        <family val="2"/>
      </rPr>
      <t>.9</t>
    </r>
    <phoneticPr fontId="5" type="noConversion"/>
  </si>
  <si>
    <t>18LN07-2@5</t>
  </si>
  <si>
    <t>18LN07-5@01</t>
  </si>
  <si>
    <t>18LN07-5@2</t>
  </si>
  <si>
    <r>
      <t>OR71</t>
    </r>
    <r>
      <rPr>
        <sz val="10"/>
        <rFont val="Arial"/>
        <family val="2"/>
      </rPr>
      <t>.5</t>
    </r>
    <phoneticPr fontId="5" type="noConversion"/>
  </si>
  <si>
    <t>18LN07-5@3</t>
  </si>
  <si>
    <t>18LN07-5@4</t>
  </si>
  <si>
    <t>OR8-2</t>
    <phoneticPr fontId="5" type="noConversion"/>
  </si>
  <si>
    <t>18LN07-5@5</t>
  </si>
  <si>
    <t>OR9-2</t>
    <phoneticPr fontId="5" type="noConversion"/>
  </si>
  <si>
    <t>18OR02-11@01</t>
  </si>
  <si>
    <t>18OR02-11@2</t>
  </si>
  <si>
    <t>18OR02-9</t>
    <phoneticPr fontId="5" type="noConversion"/>
  </si>
  <si>
    <t>18OR02-12@01</t>
  </si>
  <si>
    <t>18TS02-4</t>
    <phoneticPr fontId="5" type="noConversion"/>
  </si>
  <si>
    <t>18OR02-12@10</t>
  </si>
  <si>
    <t>18TS02-5</t>
  </si>
  <si>
    <t>18OR02-12@2</t>
  </si>
  <si>
    <t>18TS02-6</t>
  </si>
  <si>
    <t>18OR02-12@3</t>
  </si>
  <si>
    <t>18TS02-11</t>
    <phoneticPr fontId="5" type="noConversion"/>
  </si>
  <si>
    <t>18OR02-12@4</t>
  </si>
  <si>
    <r>
      <t>OR68</t>
    </r>
    <r>
      <rPr>
        <sz val="10"/>
        <rFont val="Arial"/>
        <family val="2"/>
      </rPr>
      <t>.5</t>
    </r>
    <phoneticPr fontId="5" type="noConversion"/>
  </si>
  <si>
    <t>18OR02-12@5</t>
  </si>
  <si>
    <t>18OR02-12@6</t>
  </si>
  <si>
    <t>18OR02-12@7</t>
  </si>
  <si>
    <t>18OR02-12@8</t>
  </si>
  <si>
    <t>18OR02-12@9</t>
  </si>
  <si>
    <t>18OR02-15@01</t>
  </si>
  <si>
    <t>18OR02-15@10</t>
  </si>
  <si>
    <t>18OR02-15@2</t>
  </si>
  <si>
    <t>18OR02-15@3</t>
  </si>
  <si>
    <t>18OR02-15@4</t>
  </si>
  <si>
    <t>18OR02-15@5</t>
  </si>
  <si>
    <t>18OR02-15@6</t>
  </si>
  <si>
    <t>18OR02-15@7</t>
  </si>
  <si>
    <t>18OR02-15@8</t>
  </si>
  <si>
    <t>18OR02-15@9</t>
  </si>
  <si>
    <t>18OR02-3@01</t>
  </si>
  <si>
    <t>18OR02-3@2</t>
  </si>
  <si>
    <t>18OR02-3@3</t>
  </si>
  <si>
    <t>18OR02-3@4</t>
  </si>
  <si>
    <t>18OR02-3@5</t>
  </si>
  <si>
    <t>18OR03-2@01</t>
  </si>
  <si>
    <t>18OR03-2@10</t>
  </si>
  <si>
    <t>18OR03-2@2</t>
  </si>
  <si>
    <t>18OR03-2@3</t>
  </si>
  <si>
    <t>18OR03-2@4</t>
  </si>
  <si>
    <t>18OR03-2@5</t>
  </si>
  <si>
    <t>18OR03-2@6</t>
  </si>
  <si>
    <t>18OR03-2@7</t>
  </si>
  <si>
    <t>18OR03-2@8</t>
  </si>
  <si>
    <t>18OR03-2@9</t>
  </si>
  <si>
    <t>18TS03-1@01</t>
  </si>
  <si>
    <t>18TS03-1@10</t>
  </si>
  <si>
    <t>18TS03-1@2</t>
  </si>
  <si>
    <t>18TS03-1@3</t>
  </si>
  <si>
    <t>18TS03-1@4</t>
  </si>
  <si>
    <t>18TS03-1@5</t>
  </si>
  <si>
    <t>18TS03-1@6</t>
  </si>
  <si>
    <t>18TS03-1@7</t>
  </si>
  <si>
    <t>18TS03-1@8</t>
  </si>
  <si>
    <t>18TS03-1@9</t>
  </si>
  <si>
    <t>LN15-02@01</t>
  </si>
  <si>
    <t>LN15-02@10</t>
  </si>
  <si>
    <t>LN15-02@2</t>
  </si>
  <si>
    <t>LN15-02@3</t>
  </si>
  <si>
    <t>LN15-02@4</t>
  </si>
  <si>
    <t>LN15-02@5</t>
  </si>
  <si>
    <t>LN15-02@6</t>
  </si>
  <si>
    <t>LN15-02@7</t>
  </si>
  <si>
    <t>LN15-02@8</t>
  </si>
  <si>
    <t>LN15-02@9</t>
  </si>
  <si>
    <t>LN15-10@01</t>
  </si>
  <si>
    <t>LN15-10@10</t>
  </si>
  <si>
    <t>LN15-10@2</t>
  </si>
  <si>
    <t>LN15-10@3</t>
  </si>
  <si>
    <t>LN15-10@4</t>
  </si>
  <si>
    <t>LN15-10@5</t>
  </si>
  <si>
    <t>LN15-10@6</t>
  </si>
  <si>
    <t>LN15-10@7</t>
  </si>
  <si>
    <t>LN15-10@8</t>
  </si>
  <si>
    <t>LN15-10@9</t>
  </si>
  <si>
    <t>LN15-Q13@01</t>
  </si>
  <si>
    <t>LN15-Q13@2</t>
  </si>
  <si>
    <t>LN15-Q13@3</t>
  </si>
  <si>
    <t>LN15-Q13@4</t>
  </si>
  <si>
    <t>LN15-Q13@5</t>
  </si>
  <si>
    <t>OR2-2@01</t>
  </si>
  <si>
    <t>OR2-2@2</t>
  </si>
  <si>
    <t>OR2-2@3</t>
  </si>
  <si>
    <t>OR2-2@4</t>
  </si>
  <si>
    <t>OR2-2@5</t>
  </si>
  <si>
    <t>OR2-2@6</t>
  </si>
  <si>
    <t>OR2-2@7</t>
  </si>
  <si>
    <t>OR2-2@8</t>
  </si>
  <si>
    <t>OR2-2@9</t>
  </si>
  <si>
    <t>OR3-1@01</t>
    <phoneticPr fontId="5" type="noConversion"/>
  </si>
  <si>
    <t>OR3-1@2</t>
    <phoneticPr fontId="5" type="noConversion"/>
  </si>
  <si>
    <t>OR3-1@3</t>
    <phoneticPr fontId="5" type="noConversion"/>
  </si>
  <si>
    <t>OR3-1@4</t>
    <phoneticPr fontId="5" type="noConversion"/>
  </si>
  <si>
    <t>OR3-1@5</t>
    <phoneticPr fontId="5" type="noConversion"/>
  </si>
  <si>
    <t>OR3-1@6</t>
    <phoneticPr fontId="5" type="noConversion"/>
  </si>
  <si>
    <t>OR3-1@7</t>
    <phoneticPr fontId="5" type="noConversion"/>
  </si>
  <si>
    <t>OR3-1@8</t>
    <phoneticPr fontId="5" type="noConversion"/>
  </si>
  <si>
    <t>OR3-1@9</t>
    <phoneticPr fontId="5" type="noConversion"/>
  </si>
  <si>
    <t>OR4-2@01</t>
  </si>
  <si>
    <t>OR4-2@2</t>
  </si>
  <si>
    <t>OR4-2@3</t>
  </si>
  <si>
    <t>OR4-2@4</t>
  </si>
  <si>
    <t>OR5-3@01</t>
  </si>
  <si>
    <t>OR5-3@2</t>
  </si>
  <si>
    <t>OR5-3@3</t>
  </si>
  <si>
    <t>OR5-3@4</t>
  </si>
  <si>
    <t>OR5-3@5</t>
  </si>
  <si>
    <t>OR6-2@01</t>
  </si>
  <si>
    <t>OR6-2@10</t>
  </si>
  <si>
    <t>OR6-2@2</t>
  </si>
  <si>
    <t>OR6-2@3</t>
  </si>
  <si>
    <t>OR6-2@4</t>
  </si>
  <si>
    <t>OR6-2@5</t>
  </si>
  <si>
    <t>OR6-2@6</t>
  </si>
  <si>
    <t>OR6-2@7</t>
  </si>
  <si>
    <t>OR6-2@8</t>
  </si>
  <si>
    <t>OR6-2@9</t>
  </si>
  <si>
    <t>OR65.9@01</t>
    <phoneticPr fontId="5" type="noConversion"/>
  </si>
  <si>
    <t>OR65.9@2</t>
    <phoneticPr fontId="5" type="noConversion"/>
  </si>
  <si>
    <t>OR65.9@3</t>
    <phoneticPr fontId="5" type="noConversion"/>
  </si>
  <si>
    <t>OR67.1@01</t>
    <phoneticPr fontId="5" type="noConversion"/>
  </si>
  <si>
    <t>OR67.1@10</t>
    <phoneticPr fontId="5" type="noConversion"/>
  </si>
  <si>
    <t>OR67.1@2</t>
    <phoneticPr fontId="5" type="noConversion"/>
  </si>
  <si>
    <t>OR67.1@3</t>
    <phoneticPr fontId="5" type="noConversion"/>
  </si>
  <si>
    <t>OR67.1@4</t>
    <phoneticPr fontId="5" type="noConversion"/>
  </si>
  <si>
    <t>OR67.1@5</t>
    <phoneticPr fontId="5" type="noConversion"/>
  </si>
  <si>
    <t>OR67.1@6</t>
    <phoneticPr fontId="5" type="noConversion"/>
  </si>
  <si>
    <t>OR67.1@7</t>
    <phoneticPr fontId="5" type="noConversion"/>
  </si>
  <si>
    <t>OR67.1@8</t>
    <phoneticPr fontId="5" type="noConversion"/>
  </si>
  <si>
    <t>OR67.1@9</t>
    <phoneticPr fontId="5" type="noConversion"/>
  </si>
  <si>
    <t>OR70.1@01</t>
    <phoneticPr fontId="5" type="noConversion"/>
  </si>
  <si>
    <t>OR70.1@10</t>
    <phoneticPr fontId="5" type="noConversion"/>
  </si>
  <si>
    <t>OR70.1@2</t>
    <phoneticPr fontId="5" type="noConversion"/>
  </si>
  <si>
    <t>OR70.1@3</t>
    <phoneticPr fontId="5" type="noConversion"/>
  </si>
  <si>
    <t>OR70.1@4</t>
    <phoneticPr fontId="5" type="noConversion"/>
  </si>
  <si>
    <t>OR70.1@5</t>
    <phoneticPr fontId="5" type="noConversion"/>
  </si>
  <si>
    <t>OR70.1@6</t>
    <phoneticPr fontId="5" type="noConversion"/>
  </si>
  <si>
    <t>OR70.1@7</t>
    <phoneticPr fontId="5" type="noConversion"/>
  </si>
  <si>
    <t>OR70.1@8</t>
    <phoneticPr fontId="5" type="noConversion"/>
  </si>
  <si>
    <t>OR70.1@9</t>
    <phoneticPr fontId="5" type="noConversion"/>
  </si>
  <si>
    <t>OR71.5@01</t>
    <phoneticPr fontId="5" type="noConversion"/>
  </si>
  <si>
    <t>OR71.5@2</t>
    <phoneticPr fontId="5" type="noConversion"/>
  </si>
  <si>
    <t>OR71.5@3</t>
    <phoneticPr fontId="5" type="noConversion"/>
  </si>
  <si>
    <t>OR71.5@4</t>
    <phoneticPr fontId="5" type="noConversion"/>
  </si>
  <si>
    <t>OR73.4@01</t>
    <phoneticPr fontId="5" type="noConversion"/>
  </si>
  <si>
    <t>OR73.4@2</t>
    <phoneticPr fontId="5" type="noConversion"/>
  </si>
  <si>
    <t>OR73.4@3</t>
    <phoneticPr fontId="5" type="noConversion"/>
  </si>
  <si>
    <t>OR73.4@4</t>
    <phoneticPr fontId="5" type="noConversion"/>
  </si>
  <si>
    <t>OR73.4@5</t>
    <phoneticPr fontId="5" type="noConversion"/>
  </si>
  <si>
    <t>OR73.4@6</t>
    <phoneticPr fontId="5" type="noConversion"/>
  </si>
  <si>
    <t>OR73.4@7</t>
    <phoneticPr fontId="5" type="noConversion"/>
  </si>
  <si>
    <t>OR73.4@8</t>
    <phoneticPr fontId="5" type="noConversion"/>
  </si>
  <si>
    <t>OR73.4@9</t>
    <phoneticPr fontId="5" type="noConversion"/>
  </si>
  <si>
    <t>OR8-2@01</t>
  </si>
  <si>
    <t>OR8-2@10</t>
  </si>
  <si>
    <t>OR8-2@10-1</t>
  </si>
  <si>
    <t>OR8-2@2</t>
  </si>
  <si>
    <t>OR8-2@3</t>
  </si>
  <si>
    <t>OR8-2@4</t>
  </si>
  <si>
    <t>OR8-2@5</t>
  </si>
  <si>
    <t>OR8-2@6</t>
  </si>
  <si>
    <t>OR8-2@7</t>
  </si>
  <si>
    <t>OR8-2@8</t>
  </si>
  <si>
    <t>OR8-2@9</t>
  </si>
  <si>
    <t>OR8-2@9-1</t>
  </si>
  <si>
    <t>OR9-2@01</t>
  </si>
  <si>
    <t>OR9-2@2</t>
  </si>
  <si>
    <t>OR9-2@3</t>
  </si>
  <si>
    <t>OR9-2@4</t>
  </si>
  <si>
    <t>OR-OL-1@01</t>
    <phoneticPr fontId="5" type="noConversion"/>
  </si>
  <si>
    <t>OR-OL-1@2</t>
    <phoneticPr fontId="5" type="noConversion"/>
  </si>
  <si>
    <t>OR-OL-1@3</t>
    <phoneticPr fontId="5" type="noConversion"/>
  </si>
  <si>
    <t>OR-OL-1@4</t>
    <phoneticPr fontId="5" type="noConversion"/>
  </si>
  <si>
    <t>OR-OL-1@5</t>
    <phoneticPr fontId="5" type="noConversion"/>
  </si>
  <si>
    <t>OR-OL-1@6</t>
    <phoneticPr fontId="5" type="noConversion"/>
  </si>
  <si>
    <t>OR-OL-1@7</t>
    <phoneticPr fontId="5" type="noConversion"/>
  </si>
  <si>
    <t>18OR02-9@01</t>
  </si>
  <si>
    <t>18OR02-9@2</t>
  </si>
  <si>
    <t>18OR02-9@3</t>
  </si>
  <si>
    <t>18OR02-9@4</t>
  </si>
  <si>
    <t>18OR02-9@5</t>
  </si>
  <si>
    <t>18OR02-9@6</t>
  </si>
  <si>
    <t>18OR02-9@7</t>
  </si>
  <si>
    <t>18OR02-9@8</t>
  </si>
  <si>
    <t>18OR02-9@9</t>
  </si>
  <si>
    <t>18OR02-9@10</t>
  </si>
  <si>
    <t>18TS02-4@01</t>
  </si>
  <si>
    <t>18TS02-4@2</t>
  </si>
  <si>
    <t>18TS02-4@3</t>
  </si>
  <si>
    <t>18TS02-4@4</t>
  </si>
  <si>
    <t>18TS02-4@5</t>
  </si>
  <si>
    <t>18TS02-4@6</t>
  </si>
  <si>
    <t>18TS02-4@7</t>
  </si>
  <si>
    <t>18TS02-4@8</t>
  </si>
  <si>
    <t>18TS02-4@9</t>
  </si>
  <si>
    <t>18TS02-4@10</t>
  </si>
  <si>
    <t>18TS02-5@01</t>
  </si>
  <si>
    <t>18TS02-5@2</t>
  </si>
  <si>
    <t>18TS02-5@3</t>
  </si>
  <si>
    <t>18TS02-5@4</t>
  </si>
  <si>
    <t>18TS02-5@5</t>
  </si>
  <si>
    <t>18TS02-6@01</t>
  </si>
  <si>
    <t>18TS02-6@2</t>
  </si>
  <si>
    <t>18TS02-6@3</t>
  </si>
  <si>
    <t>18TS02-6@4</t>
  </si>
  <si>
    <t>18TS02-6@5</t>
  </si>
  <si>
    <t>18TS02-6@6</t>
  </si>
  <si>
    <t>18TS02-6@7</t>
  </si>
  <si>
    <t>18TS02-6@8</t>
  </si>
  <si>
    <t>18TS02-6@9</t>
  </si>
  <si>
    <t>18TS02-6@10</t>
  </si>
  <si>
    <t>18TS02-11@01</t>
  </si>
  <si>
    <t>18TS02-11@2</t>
  </si>
  <si>
    <t>18TS02-11@3</t>
  </si>
  <si>
    <t>18TS02-11@4</t>
  </si>
  <si>
    <t>18TS02-11@5</t>
  </si>
  <si>
    <t>18TS02-11@6</t>
  </si>
  <si>
    <t>18TS02-11@7</t>
  </si>
  <si>
    <t>18TS02-11@8</t>
  </si>
  <si>
    <t>18TS02-11@9</t>
  </si>
  <si>
    <t>OR68.5@01</t>
    <phoneticPr fontId="5" type="noConversion"/>
  </si>
  <si>
    <t>OR68.5@2</t>
    <phoneticPr fontId="5" type="noConversion"/>
  </si>
  <si>
    <t>OR68.5@3</t>
    <phoneticPr fontId="5" type="noConversion"/>
  </si>
  <si>
    <t>OR68.5@4</t>
    <phoneticPr fontId="5" type="noConversion"/>
  </si>
  <si>
    <t>OR68.5@5</t>
    <phoneticPr fontId="5" type="noConversion"/>
  </si>
  <si>
    <t>OR68.5@6</t>
    <phoneticPr fontId="5" type="noConversion"/>
  </si>
  <si>
    <t>OR68.5@7</t>
    <phoneticPr fontId="5" type="noConversion"/>
  </si>
  <si>
    <t>OR68.5@8</t>
    <phoneticPr fontId="5" type="noConversion"/>
  </si>
  <si>
    <t>OR68.5@9</t>
    <phoneticPr fontId="5" type="noConversion"/>
  </si>
  <si>
    <t>OR68.5@10</t>
    <phoneticPr fontId="5" type="noConversion"/>
  </si>
  <si>
    <t>OR70.8@01</t>
    <phoneticPr fontId="5" type="noConversion"/>
  </si>
  <si>
    <t>OR70.8@2</t>
    <phoneticPr fontId="5" type="noConversion"/>
  </si>
  <si>
    <t>OR70.8@3</t>
    <phoneticPr fontId="5" type="noConversion"/>
  </si>
  <si>
    <t>OR70.8@4</t>
    <phoneticPr fontId="5" type="noConversion"/>
  </si>
  <si>
    <t>OR70.8@5</t>
    <phoneticPr fontId="5" type="noConversion"/>
  </si>
  <si>
    <t>OR70.8@6</t>
    <phoneticPr fontId="5" type="noConversion"/>
  </si>
  <si>
    <t>OR70.8@7</t>
    <phoneticPr fontId="5" type="noConversion"/>
  </si>
  <si>
    <t>OR70.8@8</t>
    <phoneticPr fontId="5" type="noConversion"/>
  </si>
  <si>
    <t>OR70.8@9</t>
    <phoneticPr fontId="5" type="noConversion"/>
  </si>
  <si>
    <t>MOGOK</t>
  </si>
  <si>
    <t>ICH-30</t>
  </si>
  <si>
    <t>MOGOK@01-1</t>
  </si>
  <si>
    <t>KLB-1</t>
  </si>
  <si>
    <t>MOGOK@2-1</t>
  </si>
  <si>
    <t>SC</t>
  </si>
  <si>
    <t>MOGOK@3-1</t>
  </si>
  <si>
    <t>MOGOK@5</t>
  </si>
  <si>
    <t>ICH-30@5</t>
  </si>
  <si>
    <t>KLB-1@4</t>
  </si>
  <si>
    <t>KLB-1@5</t>
  </si>
  <si>
    <t>SC@01</t>
  </si>
  <si>
    <t>SC@2</t>
  </si>
  <si>
    <t>SC@3</t>
  </si>
  <si>
    <t>Uncertainty</t>
    <phoneticPr fontId="1" type="noConversion"/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</si>
  <si>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phoneticPr fontId="3" type="noConversion"/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</si>
  <si>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μg.g-1</t>
    </r>
    <phoneticPr fontId="5" type="noConversion"/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</si>
  <si>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μ</t>
    </r>
    <r>
      <rPr>
        <sz val="9"/>
        <color theme="1"/>
        <rFont val="Arial"/>
        <family val="2"/>
      </rPr>
      <t>g.g-1</t>
    </r>
    <phoneticPr fontId="5" type="noConversion"/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</si>
  <si>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 μg.g-1</t>
    </r>
    <phoneticPr fontId="5" type="noConversion"/>
  </si>
  <si>
    <r>
      <t>0R67</t>
    </r>
    <r>
      <rPr>
        <sz val="10"/>
        <rFont val="Arial"/>
        <family val="2"/>
      </rPr>
      <t>.1</t>
    </r>
    <phoneticPr fontId="5" type="noConversion"/>
  </si>
  <si>
    <r>
      <t>OR70</t>
    </r>
    <r>
      <rPr>
        <sz val="10"/>
        <rFont val="Arial"/>
        <family val="2"/>
      </rPr>
      <t>.1</t>
    </r>
    <phoneticPr fontId="5" type="noConversion"/>
  </si>
  <si>
    <r>
      <t>OR73</t>
    </r>
    <r>
      <rPr>
        <sz val="10"/>
        <rFont val="Arial"/>
        <family val="2"/>
      </rPr>
      <t>.4</t>
    </r>
    <phoneticPr fontId="5" type="noConversion"/>
  </si>
  <si>
    <r>
      <t>OR</t>
    </r>
    <r>
      <rPr>
        <sz val="10"/>
        <rFont val="Arial"/>
        <family val="2"/>
      </rPr>
      <t>-OL-1</t>
    </r>
    <phoneticPr fontId="5" type="noConversion"/>
  </si>
  <si>
    <r>
      <t>OR70</t>
    </r>
    <r>
      <rPr>
        <sz val="10"/>
        <rFont val="Arial"/>
        <family val="2"/>
      </rPr>
      <t>.8</t>
    </r>
    <phoneticPr fontId="5" type="noConversion"/>
  </si>
  <si>
    <r>
      <rPr>
        <b/>
        <sz val="9"/>
        <color theme="1"/>
        <rFont val="Arial"/>
        <family val="2"/>
      </rPr>
      <t>Table S-1</t>
    </r>
    <r>
      <rPr>
        <sz val="9"/>
        <color theme="1"/>
        <rFont val="Arial"/>
        <family val="2"/>
      </rPr>
      <t xml:space="preserve"> Water contents (μg.g-1) and major oxide compositions (wt.%) of olivine from Bursa and Lycian ophiolites in Türkiye</t>
    </r>
  </si>
  <si>
    <r>
      <rPr>
        <b/>
        <sz val="9"/>
        <color theme="1"/>
        <rFont val="Times New Roman"/>
        <family val="1"/>
      </rPr>
      <t>Table S-2</t>
    </r>
    <r>
      <rPr>
        <sz val="9"/>
        <color theme="1"/>
        <rFont val="Times New Roman"/>
        <family val="2"/>
        <charset val="134"/>
      </rPr>
      <t xml:space="preserve"> Results of standards and working conditions of EPMA analysis</t>
    </r>
  </si>
  <si>
    <r>
      <rPr>
        <b/>
        <sz val="9"/>
        <color theme="1"/>
        <rFont val="Arial"/>
        <family val="2"/>
      </rPr>
      <t>Table S-3</t>
    </r>
    <r>
      <rPr>
        <sz val="9"/>
        <color theme="1"/>
        <rFont val="Arial"/>
        <family val="2"/>
      </rPr>
      <t xml:space="preserve"> Results of standards and the plot of water calibration on the standards of the SIMS analysis</t>
    </r>
  </si>
  <si>
    <r>
      <rPr>
        <b/>
        <sz val="9"/>
        <color theme="1"/>
        <rFont val="Arial"/>
        <family val="2"/>
      </rPr>
      <t>Table S-4</t>
    </r>
    <r>
      <rPr>
        <sz val="9"/>
        <color theme="1"/>
        <rFont val="Arial"/>
        <family val="2"/>
      </rPr>
      <t xml:space="preserve"> All SIMS data of samples.</t>
    </r>
  </si>
  <si>
    <t>© 2025 The Authors </t>
  </si>
  <si>
    <t>Published by the European Association of Geochemistry under Creative Commons License CC-BY-NC-ND.</t>
  </si>
  <si>
    <r>
      <t xml:space="preserve">Su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(2025) Geochem. Persp. Let. 36, 23</t>
    </r>
    <r>
      <rPr>
        <sz val="11"/>
        <rFont val="Arial"/>
        <family val="2"/>
      </rPr>
      <t>–27</t>
    </r>
    <r>
      <rPr>
        <sz val="11"/>
        <color rgb="FFFFFF00"/>
        <rFont val="Arial"/>
        <family val="2"/>
      </rPr>
      <t xml:space="preserve"> </t>
    </r>
    <r>
      <rPr>
        <sz val="11"/>
        <color theme="1"/>
        <rFont val="Arial"/>
        <family val="2"/>
      </rPr>
      <t>| https://doi.org/10.7185/geochemlet.2530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</si>
</sst>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9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vertAlign val="subscript"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strike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color rgb="FFFFFF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1" fontId="8" fillId="0" borderId="0" xfId="0" applyNumberFormat="1" applyFont="1">
      <alignment vertical="center"/>
    </xf>
    <xf numFmtId="0" fontId="11" fillId="0" borderId="0" xfId="0" applyFont="1" applyAlignment="1"/>
    <xf numFmtId="2" fontId="11" fillId="0" borderId="0" xfId="0" applyNumberFormat="1" applyFont="1" applyAlignment="1"/>
    <xf numFmtId="0" fontId="12" fillId="0" borderId="0" xfId="0" applyFont="1" applyAlignment="1"/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right" vertical="center"/>
    </xf>
    <xf numFmtId="0" fontId="12" fillId="0" borderId="2" xfId="0" applyFont="1" applyBorder="1">
      <alignment vertical="center"/>
    </xf>
    <xf numFmtId="164" fontId="12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right" vertical="center"/>
    </xf>
    <xf numFmtId="1" fontId="12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0" xfId="0" applyNumberFormat="1" applyFont="1" applyAlignment="1"/>
    <xf numFmtId="0" fontId="15" fillId="0" borderId="0" xfId="0" applyFont="1" applyAlignment="1"/>
    <xf numFmtId="0" fontId="18" fillId="0" borderId="0" xfId="0" applyFont="1" applyAlignment="1"/>
    <xf numFmtId="0" fontId="16" fillId="0" borderId="0" xfId="0" applyFont="1" applyAlignment="1"/>
    <xf numFmtId="0" fontId="19" fillId="2" borderId="0" xfId="0" applyFont="1" applyFill="1" applyAlignment="1">
      <alignment horizontal="left"/>
    </xf>
    <xf numFmtId="0" fontId="19" fillId="2" borderId="0" xfId="0" applyFont="1" applyFill="1" applyAlignment="1"/>
    <xf numFmtId="0" fontId="16" fillId="0" borderId="0" xfId="0" applyFont="1" applyFill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#,##0.00_);[Red]\(#,##0.00\)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'[1]All ratios'!$Q$8:$Q$11</c:f>
              <c:numCache>
                <c:formatCode>General</c:formatCode>
                <c:ptCount val="4"/>
                <c:pt idx="0">
                  <c:v>1.5719871999999998E-5</c:v>
                </c:pt>
                <c:pt idx="1">
                  <c:v>6.7501150000000002E-6</c:v>
                </c:pt>
                <c:pt idx="2">
                  <c:v>2.7918800000000002E-6</c:v>
                </c:pt>
                <c:pt idx="3">
                  <c:v>2.2496923333333332E-6</c:v>
                </c:pt>
              </c:numCache>
            </c:numRef>
          </c:xVal>
          <c:yVal>
            <c:numRef>
              <c:f>'[1]All ratios'!$P$8:$P$11</c:f>
              <c:numCache>
                <c:formatCode>General</c:formatCode>
                <c:ptCount val="4"/>
                <c:pt idx="0">
                  <c:v>70.599999999999994</c:v>
                </c:pt>
                <c:pt idx="1">
                  <c:v>28.9</c:v>
                </c:pt>
                <c:pt idx="2">
                  <c:v>11.2</c:v>
                </c:pt>
                <c:pt idx="3">
                  <c:v>1.42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84-4335-9188-56FE33BB4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156255"/>
        <c:axId val="1"/>
      </c:scatterChart>
      <c:valAx>
        <c:axId val="473156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宋体"/>
                <a:ea typeface="宋体"/>
                <a:cs typeface="宋体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56255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0</xdr:row>
      <xdr:rowOff>0</xdr:rowOff>
    </xdr:from>
    <xdr:to>
      <xdr:col>14</xdr:col>
      <xdr:colOff>0</xdr:colOff>
      <xdr:row>6</xdr:row>
      <xdr:rowOff>13648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349500" y="0"/>
          <a:ext cx="7023100" cy="928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Water Storage in the Refractory Lithospheric Mantle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261408</xdr:colOff>
      <xdr:row>6</xdr:row>
      <xdr:rowOff>701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4DEF7F-D8DE-B245-A42C-7143E257A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14</xdr:col>
      <xdr:colOff>219075</xdr:colOff>
      <xdr:row>4</xdr:row>
      <xdr:rowOff>13648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000375" y="0"/>
          <a:ext cx="6324600" cy="623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Water Storage in the Refractory Lithospheric Mantle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236008</xdr:colOff>
      <xdr:row>6</xdr:row>
      <xdr:rowOff>701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205DF0-7215-384A-9DD9-7F0845CCD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16</xdr:row>
      <xdr:rowOff>66675</xdr:rowOff>
    </xdr:from>
    <xdr:to>
      <xdr:col>18</xdr:col>
      <xdr:colOff>228600</xdr:colOff>
      <xdr:row>38</xdr:row>
      <xdr:rowOff>47625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333375</xdr:colOff>
      <xdr:row>8</xdr:row>
      <xdr:rowOff>124052</xdr:rowOff>
    </xdr:from>
    <xdr:to>
      <xdr:col>29</xdr:col>
      <xdr:colOff>371474</xdr:colOff>
      <xdr:row>38</xdr:row>
      <xdr:rowOff>95250</xdr:rowOff>
    </xdr:to>
    <xdr:pic>
      <xdr:nvPicPr>
        <xdr:cNvPr id="4" name="图片 3" descr="C:\Users\1\AppData\Local\Temp\{D79B3E4F-AFB8-4462-A934-6C5749F3A8F6}.tmp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6775" y="276452"/>
          <a:ext cx="5905499" cy="4590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13</xdr:col>
      <xdr:colOff>38100</xdr:colOff>
      <xdr:row>4</xdr:row>
      <xdr:rowOff>13648</xdr:rowOff>
    </xdr:to>
    <xdr:sp macro="" textlink="">
      <xdr:nvSpPr>
        <xdr:cNvPr id="6" name="ZoneTexte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476500" y="0"/>
          <a:ext cx="6324600" cy="623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Water Storage in the Refractory Lithospheric Mantle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337608</xdr:colOff>
      <xdr:row>6</xdr:row>
      <xdr:rowOff>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B0834B-856E-424B-A7E8-EFA468D1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12</xdr:col>
      <xdr:colOff>942975</xdr:colOff>
      <xdr:row>4</xdr:row>
      <xdr:rowOff>13648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067050" y="0"/>
          <a:ext cx="6324600" cy="623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 </a:t>
          </a:r>
          <a:r>
            <a:rPr lang="en-GB" sz="1800" b="1" i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Water Storage in the Refractory Lithospheric Mantle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375708</xdr:colOff>
      <xdr:row>6</xdr:row>
      <xdr:rowOff>701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06984A-2E7F-7044-B05E-01D4A3E7C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&#21512;&#20316;&#32773;&#35770;&#25991;/To&#24191;&#24030;&#25152;&#27204;&#27012;&#30707;O-H2O&#20998;&#26512;/paper%201-Bursa+LN%20ophiolites/GPL/GPL%20R1/GPL%20R2/T1207-RESULT-202003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4bgd corr"/>
      <sheetName val="mass_cent_peaks"/>
      <sheetName val="Raw30"/>
      <sheetName val="Raw29"/>
      <sheetName val="Raw28"/>
      <sheetName val="Raw27"/>
      <sheetName val="Raw26"/>
      <sheetName val="Raw25"/>
      <sheetName val="Raw24"/>
      <sheetName val="Raw23"/>
      <sheetName val="Raw22"/>
      <sheetName val="Raw21"/>
      <sheetName val="Raw20"/>
      <sheetName val="Raw19"/>
      <sheetName val="Raw18"/>
      <sheetName val="Raw17"/>
      <sheetName val="Raw16"/>
      <sheetName val="Raw15"/>
      <sheetName val="Raw14"/>
      <sheetName val="Raw13"/>
      <sheetName val="Raw12"/>
      <sheetName val="Raw11"/>
      <sheetName val="Raw10"/>
      <sheetName val="Raw9"/>
      <sheetName val="Raw8"/>
      <sheetName val="Raw7"/>
      <sheetName val="Raw6"/>
      <sheetName val="Raw5"/>
      <sheetName val="Raw4"/>
      <sheetName val="Raw3"/>
      <sheetName val="Raw2"/>
      <sheetName val="Raw1"/>
      <sheetName val="Formatted"/>
      <sheetName val="All ratios"/>
      <sheetName val="Integ. means"/>
      <sheetName val="Primary_stab"/>
      <sheetName val="Names"/>
      <sheetName val="Energy"/>
      <sheetName val="Beam centering"/>
      <sheetName val="Linear drift"/>
      <sheetName val="Deadtime"/>
      <sheetName val="Yield"/>
      <sheetName val="Background"/>
      <sheetName val="Date_time"/>
      <sheetName val="Session_user_data"/>
      <sheetName val="Analytical"/>
      <sheetName val="Detectors"/>
      <sheetName val="Multi-coll"/>
      <sheetName val="posn &amp; cent summary"/>
      <sheetName val="posn&amp;centring_graphics"/>
      <sheetName val="Mass 1"/>
      <sheetName val="Mass 2"/>
      <sheetName val="Mass 3"/>
      <sheetName val="Mass 4"/>
      <sheetName val="Mass 5"/>
      <sheetName val="x-y posn"/>
      <sheetName val="Inspect data"/>
      <sheetName val="Inspect ratios"/>
      <sheetName val="make new ratio"/>
      <sheetName val="Inspect data support"/>
      <sheetName val="EM drift-EM"/>
      <sheetName val="EM drift-L2"/>
      <sheetName val="EM drift-L1"/>
      <sheetName val="EM drift-C"/>
      <sheetName val="EM drift-H1"/>
      <sheetName val="EM drift-H2"/>
      <sheetName val="Acq. 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8">
          <cell r="P8">
            <v>70.599999999999994</v>
          </cell>
          <cell r="Q8">
            <v>1.5719871999999998E-5</v>
          </cell>
        </row>
        <row r="9">
          <cell r="P9">
            <v>28.9</v>
          </cell>
          <cell r="Q9">
            <v>6.7501150000000002E-6</v>
          </cell>
        </row>
        <row r="10">
          <cell r="P10">
            <v>11.2</v>
          </cell>
          <cell r="Q10">
            <v>2.7918800000000002E-6</v>
          </cell>
        </row>
        <row r="11">
          <cell r="P11">
            <v>1.42</v>
          </cell>
          <cell r="Q11">
            <v>2.2496923333333332E-6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OR70.1@3" TargetMode="External"/><Relationship Id="rId21" Type="http://schemas.openxmlformats.org/officeDocument/2006/relationships/hyperlink" Target="mailto:OR67.1@8" TargetMode="External"/><Relationship Id="rId42" Type="http://schemas.openxmlformats.org/officeDocument/2006/relationships/hyperlink" Target="mailto:OR73.4@6" TargetMode="External"/><Relationship Id="rId47" Type="http://schemas.openxmlformats.org/officeDocument/2006/relationships/hyperlink" Target="mailto:OR68.5@2" TargetMode="External"/><Relationship Id="rId63" Type="http://schemas.openxmlformats.org/officeDocument/2006/relationships/hyperlink" Target="mailto:OR70.8@2" TargetMode="External"/><Relationship Id="rId68" Type="http://schemas.openxmlformats.org/officeDocument/2006/relationships/hyperlink" Target="mailto:OR-OL-1@4" TargetMode="External"/><Relationship Id="rId7" Type="http://schemas.openxmlformats.org/officeDocument/2006/relationships/hyperlink" Target="mailto:OR3-1@7" TargetMode="External"/><Relationship Id="rId71" Type="http://schemas.openxmlformats.org/officeDocument/2006/relationships/hyperlink" Target="mailto:OR-OL-1@7" TargetMode="External"/><Relationship Id="rId2" Type="http://schemas.openxmlformats.org/officeDocument/2006/relationships/hyperlink" Target="mailto:OR3-1@2" TargetMode="External"/><Relationship Id="rId16" Type="http://schemas.openxmlformats.org/officeDocument/2006/relationships/hyperlink" Target="mailto:OR67.1@3" TargetMode="External"/><Relationship Id="rId29" Type="http://schemas.openxmlformats.org/officeDocument/2006/relationships/hyperlink" Target="mailto:OR70.1@6" TargetMode="External"/><Relationship Id="rId11" Type="http://schemas.openxmlformats.org/officeDocument/2006/relationships/hyperlink" Target="mailto:OR65.9@2" TargetMode="External"/><Relationship Id="rId24" Type="http://schemas.openxmlformats.org/officeDocument/2006/relationships/hyperlink" Target="mailto:OR70.1@10" TargetMode="External"/><Relationship Id="rId32" Type="http://schemas.openxmlformats.org/officeDocument/2006/relationships/hyperlink" Target="mailto:OR70.1@9" TargetMode="External"/><Relationship Id="rId37" Type="http://schemas.openxmlformats.org/officeDocument/2006/relationships/hyperlink" Target="mailto:OR73.4@01" TargetMode="External"/><Relationship Id="rId40" Type="http://schemas.openxmlformats.org/officeDocument/2006/relationships/hyperlink" Target="mailto:OR73.4@4" TargetMode="External"/><Relationship Id="rId45" Type="http://schemas.openxmlformats.org/officeDocument/2006/relationships/hyperlink" Target="mailto:OR73.4@9" TargetMode="External"/><Relationship Id="rId53" Type="http://schemas.openxmlformats.org/officeDocument/2006/relationships/hyperlink" Target="mailto:OR68.5@8" TargetMode="External"/><Relationship Id="rId58" Type="http://schemas.openxmlformats.org/officeDocument/2006/relationships/hyperlink" Target="mailto:OR70.8@7" TargetMode="External"/><Relationship Id="rId66" Type="http://schemas.openxmlformats.org/officeDocument/2006/relationships/hyperlink" Target="mailto:OR-OL-1@2" TargetMode="External"/><Relationship Id="rId5" Type="http://schemas.openxmlformats.org/officeDocument/2006/relationships/hyperlink" Target="mailto:OR3-1@5" TargetMode="External"/><Relationship Id="rId61" Type="http://schemas.openxmlformats.org/officeDocument/2006/relationships/hyperlink" Target="mailto:OR70.8@4" TargetMode="External"/><Relationship Id="rId19" Type="http://schemas.openxmlformats.org/officeDocument/2006/relationships/hyperlink" Target="mailto:OR67.1@6" TargetMode="External"/><Relationship Id="rId14" Type="http://schemas.openxmlformats.org/officeDocument/2006/relationships/hyperlink" Target="mailto:OR67.1@10" TargetMode="External"/><Relationship Id="rId22" Type="http://schemas.openxmlformats.org/officeDocument/2006/relationships/hyperlink" Target="mailto:OR67.1@9" TargetMode="External"/><Relationship Id="rId27" Type="http://schemas.openxmlformats.org/officeDocument/2006/relationships/hyperlink" Target="mailto:OR70.1@4" TargetMode="External"/><Relationship Id="rId30" Type="http://schemas.openxmlformats.org/officeDocument/2006/relationships/hyperlink" Target="mailto:OR70.1@7" TargetMode="External"/><Relationship Id="rId35" Type="http://schemas.openxmlformats.org/officeDocument/2006/relationships/hyperlink" Target="mailto:OR71.5@3" TargetMode="External"/><Relationship Id="rId43" Type="http://schemas.openxmlformats.org/officeDocument/2006/relationships/hyperlink" Target="mailto:OR73.4@7" TargetMode="External"/><Relationship Id="rId48" Type="http://schemas.openxmlformats.org/officeDocument/2006/relationships/hyperlink" Target="mailto:OR68.5@3" TargetMode="External"/><Relationship Id="rId56" Type="http://schemas.openxmlformats.org/officeDocument/2006/relationships/hyperlink" Target="mailto:OR70.8@9" TargetMode="External"/><Relationship Id="rId64" Type="http://schemas.openxmlformats.org/officeDocument/2006/relationships/hyperlink" Target="mailto:OR70.8@01" TargetMode="External"/><Relationship Id="rId69" Type="http://schemas.openxmlformats.org/officeDocument/2006/relationships/hyperlink" Target="mailto:OR-OL-1@5" TargetMode="External"/><Relationship Id="rId8" Type="http://schemas.openxmlformats.org/officeDocument/2006/relationships/hyperlink" Target="mailto:OR3-1@8" TargetMode="External"/><Relationship Id="rId51" Type="http://schemas.openxmlformats.org/officeDocument/2006/relationships/hyperlink" Target="mailto:OR68.5@6" TargetMode="External"/><Relationship Id="rId72" Type="http://schemas.openxmlformats.org/officeDocument/2006/relationships/drawing" Target="../drawings/drawing4.xml"/><Relationship Id="rId3" Type="http://schemas.openxmlformats.org/officeDocument/2006/relationships/hyperlink" Target="mailto:OR3-1@3" TargetMode="External"/><Relationship Id="rId12" Type="http://schemas.openxmlformats.org/officeDocument/2006/relationships/hyperlink" Target="mailto:OR65.9@3" TargetMode="External"/><Relationship Id="rId17" Type="http://schemas.openxmlformats.org/officeDocument/2006/relationships/hyperlink" Target="mailto:OR67.1@4" TargetMode="External"/><Relationship Id="rId25" Type="http://schemas.openxmlformats.org/officeDocument/2006/relationships/hyperlink" Target="mailto:OR70.1@2" TargetMode="External"/><Relationship Id="rId33" Type="http://schemas.openxmlformats.org/officeDocument/2006/relationships/hyperlink" Target="mailto:OR71.5@01" TargetMode="External"/><Relationship Id="rId38" Type="http://schemas.openxmlformats.org/officeDocument/2006/relationships/hyperlink" Target="mailto:OR73.4@2" TargetMode="External"/><Relationship Id="rId46" Type="http://schemas.openxmlformats.org/officeDocument/2006/relationships/hyperlink" Target="mailto:OR68.5@01" TargetMode="External"/><Relationship Id="rId59" Type="http://schemas.openxmlformats.org/officeDocument/2006/relationships/hyperlink" Target="mailto:OR70.8@6" TargetMode="External"/><Relationship Id="rId67" Type="http://schemas.openxmlformats.org/officeDocument/2006/relationships/hyperlink" Target="mailto:OR-OL-1@3" TargetMode="External"/><Relationship Id="rId20" Type="http://schemas.openxmlformats.org/officeDocument/2006/relationships/hyperlink" Target="mailto:OR67.1@7" TargetMode="External"/><Relationship Id="rId41" Type="http://schemas.openxmlformats.org/officeDocument/2006/relationships/hyperlink" Target="mailto:OR73.4@5" TargetMode="External"/><Relationship Id="rId54" Type="http://schemas.openxmlformats.org/officeDocument/2006/relationships/hyperlink" Target="mailto:OR68.5@9" TargetMode="External"/><Relationship Id="rId62" Type="http://schemas.openxmlformats.org/officeDocument/2006/relationships/hyperlink" Target="mailto:OR70.8@3" TargetMode="External"/><Relationship Id="rId70" Type="http://schemas.openxmlformats.org/officeDocument/2006/relationships/hyperlink" Target="mailto:OR-OL-1@6" TargetMode="External"/><Relationship Id="rId1" Type="http://schemas.openxmlformats.org/officeDocument/2006/relationships/hyperlink" Target="mailto:OR3-1@01" TargetMode="External"/><Relationship Id="rId6" Type="http://schemas.openxmlformats.org/officeDocument/2006/relationships/hyperlink" Target="mailto:OR3-1@6" TargetMode="External"/><Relationship Id="rId15" Type="http://schemas.openxmlformats.org/officeDocument/2006/relationships/hyperlink" Target="mailto:OR67.1@2" TargetMode="External"/><Relationship Id="rId23" Type="http://schemas.openxmlformats.org/officeDocument/2006/relationships/hyperlink" Target="mailto:OR70.1@01" TargetMode="External"/><Relationship Id="rId28" Type="http://schemas.openxmlformats.org/officeDocument/2006/relationships/hyperlink" Target="mailto:OR70.1@5" TargetMode="External"/><Relationship Id="rId36" Type="http://schemas.openxmlformats.org/officeDocument/2006/relationships/hyperlink" Target="mailto:OR71.5@4" TargetMode="External"/><Relationship Id="rId49" Type="http://schemas.openxmlformats.org/officeDocument/2006/relationships/hyperlink" Target="mailto:OR68.5@4" TargetMode="External"/><Relationship Id="rId57" Type="http://schemas.openxmlformats.org/officeDocument/2006/relationships/hyperlink" Target="mailto:OR70.8@8" TargetMode="External"/><Relationship Id="rId10" Type="http://schemas.openxmlformats.org/officeDocument/2006/relationships/hyperlink" Target="mailto:OR65.9@01" TargetMode="External"/><Relationship Id="rId31" Type="http://schemas.openxmlformats.org/officeDocument/2006/relationships/hyperlink" Target="mailto:OR70.1@8" TargetMode="External"/><Relationship Id="rId44" Type="http://schemas.openxmlformats.org/officeDocument/2006/relationships/hyperlink" Target="mailto:OR73.4@8" TargetMode="External"/><Relationship Id="rId52" Type="http://schemas.openxmlformats.org/officeDocument/2006/relationships/hyperlink" Target="mailto:OR68.5@7" TargetMode="External"/><Relationship Id="rId60" Type="http://schemas.openxmlformats.org/officeDocument/2006/relationships/hyperlink" Target="mailto:OR70.8@5" TargetMode="External"/><Relationship Id="rId65" Type="http://schemas.openxmlformats.org/officeDocument/2006/relationships/hyperlink" Target="mailto:OR-OL-1@01" TargetMode="External"/><Relationship Id="rId4" Type="http://schemas.openxmlformats.org/officeDocument/2006/relationships/hyperlink" Target="mailto:OR3-1@4" TargetMode="External"/><Relationship Id="rId9" Type="http://schemas.openxmlformats.org/officeDocument/2006/relationships/hyperlink" Target="mailto:OR3-1@9" TargetMode="External"/><Relationship Id="rId13" Type="http://schemas.openxmlformats.org/officeDocument/2006/relationships/hyperlink" Target="mailto:OR67.1@01" TargetMode="External"/><Relationship Id="rId18" Type="http://schemas.openxmlformats.org/officeDocument/2006/relationships/hyperlink" Target="mailto:OR67.1@5" TargetMode="External"/><Relationship Id="rId39" Type="http://schemas.openxmlformats.org/officeDocument/2006/relationships/hyperlink" Target="mailto:OR73.4@3" TargetMode="External"/><Relationship Id="rId34" Type="http://schemas.openxmlformats.org/officeDocument/2006/relationships/hyperlink" Target="mailto:OR71.5@2" TargetMode="External"/><Relationship Id="rId50" Type="http://schemas.openxmlformats.org/officeDocument/2006/relationships/hyperlink" Target="mailto:OR68.5@5" TargetMode="External"/><Relationship Id="rId55" Type="http://schemas.openxmlformats.org/officeDocument/2006/relationships/hyperlink" Target="mailto:OR68.5@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N47"/>
  <sheetViews>
    <sheetView tabSelected="1" workbookViewId="0"/>
  </sheetViews>
  <sheetFormatPr baseColWidth="10" defaultColWidth="9" defaultRowHeight="12"/>
  <cols>
    <col min="1" max="1" width="16.3984375" style="8" customWidth="1"/>
    <col min="2" max="2" width="14" style="8" customWidth="1"/>
    <col min="3" max="3" width="13.796875" style="8" customWidth="1"/>
    <col min="4" max="256" width="9.3984375" style="8"/>
    <col min="257" max="257" width="16.3984375" style="8" customWidth="1"/>
    <col min="258" max="258" width="14" style="8" customWidth="1"/>
    <col min="259" max="259" width="13.796875" style="8" customWidth="1"/>
    <col min="260" max="512" width="9.3984375" style="8"/>
    <col min="513" max="513" width="16.3984375" style="8" customWidth="1"/>
    <col min="514" max="514" width="14" style="8" customWidth="1"/>
    <col min="515" max="515" width="13.796875" style="8" customWidth="1"/>
    <col min="516" max="768" width="9.3984375" style="8"/>
    <col min="769" max="769" width="16.3984375" style="8" customWidth="1"/>
    <col min="770" max="770" width="14" style="8" customWidth="1"/>
    <col min="771" max="771" width="13.796875" style="8" customWidth="1"/>
    <col min="772" max="1024" width="9.3984375" style="8"/>
    <col min="1025" max="1025" width="16.3984375" style="8" customWidth="1"/>
    <col min="1026" max="1026" width="14" style="8" customWidth="1"/>
    <col min="1027" max="1027" width="13.796875" style="8" customWidth="1"/>
    <col min="1028" max="1280" width="9.3984375" style="8"/>
    <col min="1281" max="1281" width="16.3984375" style="8" customWidth="1"/>
    <col min="1282" max="1282" width="14" style="8" customWidth="1"/>
    <col min="1283" max="1283" width="13.796875" style="8" customWidth="1"/>
    <col min="1284" max="1536" width="9.3984375" style="8"/>
    <col min="1537" max="1537" width="16.3984375" style="8" customWidth="1"/>
    <col min="1538" max="1538" width="14" style="8" customWidth="1"/>
    <col min="1539" max="1539" width="13.796875" style="8" customWidth="1"/>
    <col min="1540" max="1792" width="9.3984375" style="8"/>
    <col min="1793" max="1793" width="16.3984375" style="8" customWidth="1"/>
    <col min="1794" max="1794" width="14" style="8" customWidth="1"/>
    <col min="1795" max="1795" width="13.796875" style="8" customWidth="1"/>
    <col min="1796" max="2048" width="9.3984375" style="8"/>
    <col min="2049" max="2049" width="16.3984375" style="8" customWidth="1"/>
    <col min="2050" max="2050" width="14" style="8" customWidth="1"/>
    <col min="2051" max="2051" width="13.796875" style="8" customWidth="1"/>
    <col min="2052" max="2304" width="9.3984375" style="8"/>
    <col min="2305" max="2305" width="16.3984375" style="8" customWidth="1"/>
    <col min="2306" max="2306" width="14" style="8" customWidth="1"/>
    <col min="2307" max="2307" width="13.796875" style="8" customWidth="1"/>
    <col min="2308" max="2560" width="9.3984375" style="8"/>
    <col min="2561" max="2561" width="16.3984375" style="8" customWidth="1"/>
    <col min="2562" max="2562" width="14" style="8" customWidth="1"/>
    <col min="2563" max="2563" width="13.796875" style="8" customWidth="1"/>
    <col min="2564" max="2816" width="9.3984375" style="8"/>
    <col min="2817" max="2817" width="16.3984375" style="8" customWidth="1"/>
    <col min="2818" max="2818" width="14" style="8" customWidth="1"/>
    <col min="2819" max="2819" width="13.796875" style="8" customWidth="1"/>
    <col min="2820" max="3072" width="9.3984375" style="8"/>
    <col min="3073" max="3073" width="16.3984375" style="8" customWidth="1"/>
    <col min="3074" max="3074" width="14" style="8" customWidth="1"/>
    <col min="3075" max="3075" width="13.796875" style="8" customWidth="1"/>
    <col min="3076" max="3328" width="9.3984375" style="8"/>
    <col min="3329" max="3329" width="16.3984375" style="8" customWidth="1"/>
    <col min="3330" max="3330" width="14" style="8" customWidth="1"/>
    <col min="3331" max="3331" width="13.796875" style="8" customWidth="1"/>
    <col min="3332" max="3584" width="9.3984375" style="8"/>
    <col min="3585" max="3585" width="16.3984375" style="8" customWidth="1"/>
    <col min="3586" max="3586" width="14" style="8" customWidth="1"/>
    <col min="3587" max="3587" width="13.796875" style="8" customWidth="1"/>
    <col min="3588" max="3840" width="9.3984375" style="8"/>
    <col min="3841" max="3841" width="16.3984375" style="8" customWidth="1"/>
    <col min="3842" max="3842" width="14" style="8" customWidth="1"/>
    <col min="3843" max="3843" width="13.796875" style="8" customWidth="1"/>
    <col min="3844" max="4096" width="9.3984375" style="8"/>
    <col min="4097" max="4097" width="16.3984375" style="8" customWidth="1"/>
    <col min="4098" max="4098" width="14" style="8" customWidth="1"/>
    <col min="4099" max="4099" width="13.796875" style="8" customWidth="1"/>
    <col min="4100" max="4352" width="9.3984375" style="8"/>
    <col min="4353" max="4353" width="16.3984375" style="8" customWidth="1"/>
    <col min="4354" max="4354" width="14" style="8" customWidth="1"/>
    <col min="4355" max="4355" width="13.796875" style="8" customWidth="1"/>
    <col min="4356" max="4608" width="9.3984375" style="8"/>
    <col min="4609" max="4609" width="16.3984375" style="8" customWidth="1"/>
    <col min="4610" max="4610" width="14" style="8" customWidth="1"/>
    <col min="4611" max="4611" width="13.796875" style="8" customWidth="1"/>
    <col min="4612" max="4864" width="9.3984375" style="8"/>
    <col min="4865" max="4865" width="16.3984375" style="8" customWidth="1"/>
    <col min="4866" max="4866" width="14" style="8" customWidth="1"/>
    <col min="4867" max="4867" width="13.796875" style="8" customWidth="1"/>
    <col min="4868" max="5120" width="9.3984375" style="8"/>
    <col min="5121" max="5121" width="16.3984375" style="8" customWidth="1"/>
    <col min="5122" max="5122" width="14" style="8" customWidth="1"/>
    <col min="5123" max="5123" width="13.796875" style="8" customWidth="1"/>
    <col min="5124" max="5376" width="9.3984375" style="8"/>
    <col min="5377" max="5377" width="16.3984375" style="8" customWidth="1"/>
    <col min="5378" max="5378" width="14" style="8" customWidth="1"/>
    <col min="5379" max="5379" width="13.796875" style="8" customWidth="1"/>
    <col min="5380" max="5632" width="9.3984375" style="8"/>
    <col min="5633" max="5633" width="16.3984375" style="8" customWidth="1"/>
    <col min="5634" max="5634" width="14" style="8" customWidth="1"/>
    <col min="5635" max="5635" width="13.796875" style="8" customWidth="1"/>
    <col min="5636" max="5888" width="9.3984375" style="8"/>
    <col min="5889" max="5889" width="16.3984375" style="8" customWidth="1"/>
    <col min="5890" max="5890" width="14" style="8" customWidth="1"/>
    <col min="5891" max="5891" width="13.796875" style="8" customWidth="1"/>
    <col min="5892" max="6144" width="9.3984375" style="8"/>
    <col min="6145" max="6145" width="16.3984375" style="8" customWidth="1"/>
    <col min="6146" max="6146" width="14" style="8" customWidth="1"/>
    <col min="6147" max="6147" width="13.796875" style="8" customWidth="1"/>
    <col min="6148" max="6400" width="9.3984375" style="8"/>
    <col min="6401" max="6401" width="16.3984375" style="8" customWidth="1"/>
    <col min="6402" max="6402" width="14" style="8" customWidth="1"/>
    <col min="6403" max="6403" width="13.796875" style="8" customWidth="1"/>
    <col min="6404" max="6656" width="9.3984375" style="8"/>
    <col min="6657" max="6657" width="16.3984375" style="8" customWidth="1"/>
    <col min="6658" max="6658" width="14" style="8" customWidth="1"/>
    <col min="6659" max="6659" width="13.796875" style="8" customWidth="1"/>
    <col min="6660" max="6912" width="9.3984375" style="8"/>
    <col min="6913" max="6913" width="16.3984375" style="8" customWidth="1"/>
    <col min="6914" max="6914" width="14" style="8" customWidth="1"/>
    <col min="6915" max="6915" width="13.796875" style="8" customWidth="1"/>
    <col min="6916" max="7168" width="9.3984375" style="8"/>
    <col min="7169" max="7169" width="16.3984375" style="8" customWidth="1"/>
    <col min="7170" max="7170" width="14" style="8" customWidth="1"/>
    <col min="7171" max="7171" width="13.796875" style="8" customWidth="1"/>
    <col min="7172" max="7424" width="9.3984375" style="8"/>
    <col min="7425" max="7425" width="16.3984375" style="8" customWidth="1"/>
    <col min="7426" max="7426" width="14" style="8" customWidth="1"/>
    <col min="7427" max="7427" width="13.796875" style="8" customWidth="1"/>
    <col min="7428" max="7680" width="9.3984375" style="8"/>
    <col min="7681" max="7681" width="16.3984375" style="8" customWidth="1"/>
    <col min="7682" max="7682" width="14" style="8" customWidth="1"/>
    <col min="7683" max="7683" width="13.796875" style="8" customWidth="1"/>
    <col min="7684" max="7936" width="9.3984375" style="8"/>
    <col min="7937" max="7937" width="16.3984375" style="8" customWidth="1"/>
    <col min="7938" max="7938" width="14" style="8" customWidth="1"/>
    <col min="7939" max="7939" width="13.796875" style="8" customWidth="1"/>
    <col min="7940" max="8192" width="9.3984375" style="8"/>
    <col min="8193" max="8193" width="16.3984375" style="8" customWidth="1"/>
    <col min="8194" max="8194" width="14" style="8" customWidth="1"/>
    <col min="8195" max="8195" width="13.796875" style="8" customWidth="1"/>
    <col min="8196" max="8448" width="9.3984375" style="8"/>
    <col min="8449" max="8449" width="16.3984375" style="8" customWidth="1"/>
    <col min="8450" max="8450" width="14" style="8" customWidth="1"/>
    <col min="8451" max="8451" width="13.796875" style="8" customWidth="1"/>
    <col min="8452" max="8704" width="9.3984375" style="8"/>
    <col min="8705" max="8705" width="16.3984375" style="8" customWidth="1"/>
    <col min="8706" max="8706" width="14" style="8" customWidth="1"/>
    <col min="8707" max="8707" width="13.796875" style="8" customWidth="1"/>
    <col min="8708" max="8960" width="9.3984375" style="8"/>
    <col min="8961" max="8961" width="16.3984375" style="8" customWidth="1"/>
    <col min="8962" max="8962" width="14" style="8" customWidth="1"/>
    <col min="8963" max="8963" width="13.796875" style="8" customWidth="1"/>
    <col min="8964" max="9216" width="9.3984375" style="8"/>
    <col min="9217" max="9217" width="16.3984375" style="8" customWidth="1"/>
    <col min="9218" max="9218" width="14" style="8" customWidth="1"/>
    <col min="9219" max="9219" width="13.796875" style="8" customWidth="1"/>
    <col min="9220" max="9472" width="9.3984375" style="8"/>
    <col min="9473" max="9473" width="16.3984375" style="8" customWidth="1"/>
    <col min="9474" max="9474" width="14" style="8" customWidth="1"/>
    <col min="9475" max="9475" width="13.796875" style="8" customWidth="1"/>
    <col min="9476" max="9728" width="9.3984375" style="8"/>
    <col min="9729" max="9729" width="16.3984375" style="8" customWidth="1"/>
    <col min="9730" max="9730" width="14" style="8" customWidth="1"/>
    <col min="9731" max="9731" width="13.796875" style="8" customWidth="1"/>
    <col min="9732" max="9984" width="9.3984375" style="8"/>
    <col min="9985" max="9985" width="16.3984375" style="8" customWidth="1"/>
    <col min="9986" max="9986" width="14" style="8" customWidth="1"/>
    <col min="9987" max="9987" width="13.796875" style="8" customWidth="1"/>
    <col min="9988" max="10240" width="9.3984375" style="8"/>
    <col min="10241" max="10241" width="16.3984375" style="8" customWidth="1"/>
    <col min="10242" max="10242" width="14" style="8" customWidth="1"/>
    <col min="10243" max="10243" width="13.796875" style="8" customWidth="1"/>
    <col min="10244" max="10496" width="9.3984375" style="8"/>
    <col min="10497" max="10497" width="16.3984375" style="8" customWidth="1"/>
    <col min="10498" max="10498" width="14" style="8" customWidth="1"/>
    <col min="10499" max="10499" width="13.796875" style="8" customWidth="1"/>
    <col min="10500" max="10752" width="9.3984375" style="8"/>
    <col min="10753" max="10753" width="16.3984375" style="8" customWidth="1"/>
    <col min="10754" max="10754" width="14" style="8" customWidth="1"/>
    <col min="10755" max="10755" width="13.796875" style="8" customWidth="1"/>
    <col min="10756" max="11008" width="9.3984375" style="8"/>
    <col min="11009" max="11009" width="16.3984375" style="8" customWidth="1"/>
    <col min="11010" max="11010" width="14" style="8" customWidth="1"/>
    <col min="11011" max="11011" width="13.796875" style="8" customWidth="1"/>
    <col min="11012" max="11264" width="9.3984375" style="8"/>
    <col min="11265" max="11265" width="16.3984375" style="8" customWidth="1"/>
    <col min="11266" max="11266" width="14" style="8" customWidth="1"/>
    <col min="11267" max="11267" width="13.796875" style="8" customWidth="1"/>
    <col min="11268" max="11520" width="9.3984375" style="8"/>
    <col min="11521" max="11521" width="16.3984375" style="8" customWidth="1"/>
    <col min="11522" max="11522" width="14" style="8" customWidth="1"/>
    <col min="11523" max="11523" width="13.796875" style="8" customWidth="1"/>
    <col min="11524" max="11776" width="9.3984375" style="8"/>
    <col min="11777" max="11777" width="16.3984375" style="8" customWidth="1"/>
    <col min="11778" max="11778" width="14" style="8" customWidth="1"/>
    <col min="11779" max="11779" width="13.796875" style="8" customWidth="1"/>
    <col min="11780" max="12032" width="9.3984375" style="8"/>
    <col min="12033" max="12033" width="16.3984375" style="8" customWidth="1"/>
    <col min="12034" max="12034" width="14" style="8" customWidth="1"/>
    <col min="12035" max="12035" width="13.796875" style="8" customWidth="1"/>
    <col min="12036" max="12288" width="9.3984375" style="8"/>
    <col min="12289" max="12289" width="16.3984375" style="8" customWidth="1"/>
    <col min="12290" max="12290" width="14" style="8" customWidth="1"/>
    <col min="12291" max="12291" width="13.796875" style="8" customWidth="1"/>
    <col min="12292" max="12544" width="9.3984375" style="8"/>
    <col min="12545" max="12545" width="16.3984375" style="8" customWidth="1"/>
    <col min="12546" max="12546" width="14" style="8" customWidth="1"/>
    <col min="12547" max="12547" width="13.796875" style="8" customWidth="1"/>
    <col min="12548" max="12800" width="9.3984375" style="8"/>
    <col min="12801" max="12801" width="16.3984375" style="8" customWidth="1"/>
    <col min="12802" max="12802" width="14" style="8" customWidth="1"/>
    <col min="12803" max="12803" width="13.796875" style="8" customWidth="1"/>
    <col min="12804" max="13056" width="9.3984375" style="8"/>
    <col min="13057" max="13057" width="16.3984375" style="8" customWidth="1"/>
    <col min="13058" max="13058" width="14" style="8" customWidth="1"/>
    <col min="13059" max="13059" width="13.796875" style="8" customWidth="1"/>
    <col min="13060" max="13312" width="9.3984375" style="8"/>
    <col min="13313" max="13313" width="16.3984375" style="8" customWidth="1"/>
    <col min="13314" max="13314" width="14" style="8" customWidth="1"/>
    <col min="13315" max="13315" width="13.796875" style="8" customWidth="1"/>
    <col min="13316" max="13568" width="9.3984375" style="8"/>
    <col min="13569" max="13569" width="16.3984375" style="8" customWidth="1"/>
    <col min="13570" max="13570" width="14" style="8" customWidth="1"/>
    <col min="13571" max="13571" width="13.796875" style="8" customWidth="1"/>
    <col min="13572" max="13824" width="9.3984375" style="8"/>
    <col min="13825" max="13825" width="16.3984375" style="8" customWidth="1"/>
    <col min="13826" max="13826" width="14" style="8" customWidth="1"/>
    <col min="13827" max="13827" width="13.796875" style="8" customWidth="1"/>
    <col min="13828" max="14080" width="9.3984375" style="8"/>
    <col min="14081" max="14081" width="16.3984375" style="8" customWidth="1"/>
    <col min="14082" max="14082" width="14" style="8" customWidth="1"/>
    <col min="14083" max="14083" width="13.796875" style="8" customWidth="1"/>
    <col min="14084" max="14336" width="9.3984375" style="8"/>
    <col min="14337" max="14337" width="16.3984375" style="8" customWidth="1"/>
    <col min="14338" max="14338" width="14" style="8" customWidth="1"/>
    <col min="14339" max="14339" width="13.796875" style="8" customWidth="1"/>
    <col min="14340" max="14592" width="9.3984375" style="8"/>
    <col min="14593" max="14593" width="16.3984375" style="8" customWidth="1"/>
    <col min="14594" max="14594" width="14" style="8" customWidth="1"/>
    <col min="14595" max="14595" width="13.796875" style="8" customWidth="1"/>
    <col min="14596" max="14848" width="9.3984375" style="8"/>
    <col min="14849" max="14849" width="16.3984375" style="8" customWidth="1"/>
    <col min="14850" max="14850" width="14" style="8" customWidth="1"/>
    <col min="14851" max="14851" width="13.796875" style="8" customWidth="1"/>
    <col min="14852" max="15104" width="9.3984375" style="8"/>
    <col min="15105" max="15105" width="16.3984375" style="8" customWidth="1"/>
    <col min="15106" max="15106" width="14" style="8" customWidth="1"/>
    <col min="15107" max="15107" width="13.796875" style="8" customWidth="1"/>
    <col min="15108" max="15360" width="9.3984375" style="8"/>
    <col min="15361" max="15361" width="16.3984375" style="8" customWidth="1"/>
    <col min="15362" max="15362" width="14" style="8" customWidth="1"/>
    <col min="15363" max="15363" width="13.796875" style="8" customWidth="1"/>
    <col min="15364" max="15616" width="9.3984375" style="8"/>
    <col min="15617" max="15617" width="16.3984375" style="8" customWidth="1"/>
    <col min="15618" max="15618" width="14" style="8" customWidth="1"/>
    <col min="15619" max="15619" width="13.796875" style="8" customWidth="1"/>
    <col min="15620" max="15872" width="9.3984375" style="8"/>
    <col min="15873" max="15873" width="16.3984375" style="8" customWidth="1"/>
    <col min="15874" max="15874" width="14" style="8" customWidth="1"/>
    <col min="15875" max="15875" width="13.796875" style="8" customWidth="1"/>
    <col min="15876" max="16128" width="9.3984375" style="8"/>
    <col min="16129" max="16129" width="16.3984375" style="8" customWidth="1"/>
    <col min="16130" max="16130" width="14" style="8" customWidth="1"/>
    <col min="16131" max="16131" width="13.796875" style="8" customWidth="1"/>
    <col min="16132" max="16384" width="9.3984375" style="8"/>
  </cols>
  <sheetData>
    <row r="7" spans="1:14">
      <c r="A7" s="8" t="s">
        <v>467</v>
      </c>
    </row>
    <row r="8" spans="1:14" ht="15">
      <c r="A8" s="9" t="s">
        <v>0</v>
      </c>
      <c r="B8" s="9" t="s">
        <v>1</v>
      </c>
      <c r="C8" s="9" t="s">
        <v>2</v>
      </c>
      <c r="D8" s="10" t="s">
        <v>458</v>
      </c>
      <c r="E8" s="10" t="s">
        <v>3</v>
      </c>
      <c r="F8" s="10" t="s">
        <v>4</v>
      </c>
      <c r="G8" s="11" t="s">
        <v>5</v>
      </c>
      <c r="H8" s="12" t="s">
        <v>6</v>
      </c>
      <c r="I8" s="12" t="s">
        <v>7</v>
      </c>
      <c r="J8" s="11" t="s">
        <v>8</v>
      </c>
      <c r="K8" s="12" t="s">
        <v>9</v>
      </c>
      <c r="L8" s="12" t="s">
        <v>10</v>
      </c>
      <c r="M8" s="11" t="s">
        <v>11</v>
      </c>
      <c r="N8" s="11" t="s">
        <v>12</v>
      </c>
    </row>
    <row r="9" spans="1:14">
      <c r="A9" s="13"/>
      <c r="B9" s="13"/>
      <c r="C9" s="13"/>
      <c r="D9" s="14" t="s">
        <v>13</v>
      </c>
      <c r="E9" s="14"/>
      <c r="F9" s="15"/>
      <c r="G9" s="16" t="s">
        <v>14</v>
      </c>
      <c r="H9" s="14"/>
      <c r="I9" s="14"/>
      <c r="J9" s="16"/>
      <c r="K9" s="14"/>
      <c r="L9" s="14"/>
      <c r="M9" s="16"/>
      <c r="N9" s="16"/>
    </row>
    <row r="10" spans="1:14">
      <c r="A10" s="13" t="s">
        <v>15</v>
      </c>
      <c r="B10" s="13" t="s">
        <v>16</v>
      </c>
      <c r="C10" s="13" t="s">
        <v>17</v>
      </c>
      <c r="D10" s="17">
        <v>168.95560141830248</v>
      </c>
      <c r="E10" s="18">
        <v>137.56</v>
      </c>
      <c r="F10" s="17">
        <v>5</v>
      </c>
      <c r="G10" s="16">
        <v>41.8</v>
      </c>
      <c r="H10" s="14">
        <v>4.9800000000000004</v>
      </c>
      <c r="I10" s="14">
        <v>7.0000000000000007E-2</v>
      </c>
      <c r="J10" s="16">
        <v>53.1</v>
      </c>
      <c r="K10" s="14">
        <v>0.04</v>
      </c>
      <c r="L10" s="14">
        <v>0.42</v>
      </c>
      <c r="M10" s="16">
        <v>100</v>
      </c>
      <c r="N10" s="16">
        <v>95</v>
      </c>
    </row>
    <row r="11" spans="1:14">
      <c r="A11" s="13"/>
      <c r="B11" s="13" t="s">
        <v>18</v>
      </c>
      <c r="C11" s="13" t="s">
        <v>17</v>
      </c>
      <c r="D11" s="17">
        <v>137.83757784557443</v>
      </c>
      <c r="E11" s="18">
        <v>18.75</v>
      </c>
      <c r="F11" s="17">
        <v>5</v>
      </c>
      <c r="G11" s="16">
        <v>41.341000000000001</v>
      </c>
      <c r="H11" s="14">
        <v>5.8140000000000001</v>
      </c>
      <c r="I11" s="14">
        <v>0.112</v>
      </c>
      <c r="J11" s="16">
        <v>52.585999999999999</v>
      </c>
      <c r="K11" s="14">
        <v>0.03</v>
      </c>
      <c r="L11" s="14">
        <v>0.47199999999999998</v>
      </c>
      <c r="M11" s="16">
        <v>100.41500000000001</v>
      </c>
      <c r="N11" s="16">
        <f>J11/40/(J11/40+H11/72)*100</f>
        <v>94.213128851942088</v>
      </c>
    </row>
    <row r="12" spans="1:14">
      <c r="A12" s="13"/>
      <c r="B12" s="13" t="s">
        <v>19</v>
      </c>
      <c r="C12" s="13" t="s">
        <v>17</v>
      </c>
      <c r="D12" s="17">
        <v>118.53938095400815</v>
      </c>
      <c r="E12" s="18">
        <v>14.97</v>
      </c>
      <c r="F12" s="17">
        <v>2</v>
      </c>
      <c r="G12" s="16">
        <v>42.7</v>
      </c>
      <c r="H12" s="14">
        <v>5.37</v>
      </c>
      <c r="I12" s="14">
        <v>7.0000000000000007E-2</v>
      </c>
      <c r="J12" s="16">
        <v>51.2</v>
      </c>
      <c r="K12" s="14">
        <v>0.03</v>
      </c>
      <c r="L12" s="14">
        <v>0.38</v>
      </c>
      <c r="M12" s="16">
        <v>99.8</v>
      </c>
      <c r="N12" s="16">
        <v>94.4</v>
      </c>
    </row>
    <row r="13" spans="1:14">
      <c r="A13" s="13"/>
      <c r="B13" s="13" t="s">
        <v>20</v>
      </c>
      <c r="C13" s="13" t="s">
        <v>21</v>
      </c>
      <c r="D13" s="16">
        <v>76.276886208369902</v>
      </c>
      <c r="E13" s="18">
        <v>17.41</v>
      </c>
      <c r="F13" s="17">
        <v>7</v>
      </c>
      <c r="G13" s="16">
        <v>41.1</v>
      </c>
      <c r="H13" s="14">
        <v>7.24</v>
      </c>
      <c r="I13" s="14">
        <v>0.11</v>
      </c>
      <c r="J13" s="16">
        <v>51.1</v>
      </c>
      <c r="K13" s="14">
        <v>0.05</v>
      </c>
      <c r="L13" s="14">
        <v>0.3</v>
      </c>
      <c r="M13" s="16">
        <f>SUM(G13:L13)</f>
        <v>99.9</v>
      </c>
      <c r="N13" s="16">
        <f>J13/40/(J13/40+H13/72)*100</f>
        <v>92.703084055633951</v>
      </c>
    </row>
    <row r="14" spans="1:14">
      <c r="A14" s="13"/>
      <c r="B14" s="13" t="s">
        <v>22</v>
      </c>
      <c r="C14" s="13" t="s">
        <v>17</v>
      </c>
      <c r="D14" s="16">
        <v>70.024424698529302</v>
      </c>
      <c r="E14" s="18">
        <v>16.21</v>
      </c>
      <c r="F14" s="17">
        <v>4</v>
      </c>
      <c r="G14" s="16">
        <v>41.5</v>
      </c>
      <c r="H14" s="14">
        <v>5.36</v>
      </c>
      <c r="I14" s="14">
        <v>7.0000000000000007E-2</v>
      </c>
      <c r="J14" s="16">
        <v>51.9</v>
      </c>
      <c r="K14" s="14">
        <v>0.03</v>
      </c>
      <c r="L14" s="14">
        <v>0.4</v>
      </c>
      <c r="M14" s="16">
        <v>99.3</v>
      </c>
      <c r="N14" s="16">
        <v>94.5</v>
      </c>
    </row>
    <row r="15" spans="1:14">
      <c r="A15" s="13"/>
      <c r="B15" s="13" t="s">
        <v>23</v>
      </c>
      <c r="C15" s="13" t="s">
        <v>17</v>
      </c>
      <c r="D15" s="16">
        <v>67.466693433634859</v>
      </c>
      <c r="E15" s="18">
        <v>12.7</v>
      </c>
      <c r="F15" s="17">
        <v>8</v>
      </c>
      <c r="G15" s="16">
        <v>41.8</v>
      </c>
      <c r="H15" s="14">
        <v>6.3</v>
      </c>
      <c r="I15" s="14">
        <v>0.12</v>
      </c>
      <c r="J15" s="16">
        <v>52.2</v>
      </c>
      <c r="K15" s="14">
        <v>0.03</v>
      </c>
      <c r="L15" s="14">
        <v>0.36</v>
      </c>
      <c r="M15" s="16">
        <v>101</v>
      </c>
      <c r="N15" s="16">
        <v>93.7</v>
      </c>
    </row>
    <row r="16" spans="1:14">
      <c r="A16" s="13"/>
      <c r="B16" s="13" t="s">
        <v>24</v>
      </c>
      <c r="C16" s="13" t="s">
        <v>17</v>
      </c>
      <c r="D16" s="16">
        <v>52.129326449794092</v>
      </c>
      <c r="E16" s="18">
        <v>14.33</v>
      </c>
      <c r="F16" s="17">
        <v>2</v>
      </c>
      <c r="G16" s="16">
        <v>41.6</v>
      </c>
      <c r="H16" s="14">
        <v>6.44</v>
      </c>
      <c r="I16" s="14">
        <v>0.09</v>
      </c>
      <c r="J16" s="16">
        <v>52.1</v>
      </c>
      <c r="K16" s="14">
        <v>0.04</v>
      </c>
      <c r="L16" s="14">
        <v>0.34</v>
      </c>
      <c r="M16" s="16">
        <v>101</v>
      </c>
      <c r="N16" s="16">
        <v>93.5</v>
      </c>
    </row>
    <row r="17" spans="1:14">
      <c r="A17" s="13"/>
      <c r="B17" s="13" t="s">
        <v>25</v>
      </c>
      <c r="C17" s="13" t="s">
        <v>17</v>
      </c>
      <c r="D17" s="16">
        <v>46.304439990200557</v>
      </c>
      <c r="E17" s="18">
        <v>25.16</v>
      </c>
      <c r="F17" s="17">
        <v>3</v>
      </c>
      <c r="G17" s="16">
        <v>41.5</v>
      </c>
      <c r="H17" s="14">
        <v>5.37</v>
      </c>
      <c r="I17" s="14">
        <v>0.09</v>
      </c>
      <c r="J17" s="16">
        <v>51.6</v>
      </c>
      <c r="K17" s="14">
        <v>0.05</v>
      </c>
      <c r="L17" s="14">
        <v>0.43</v>
      </c>
      <c r="M17" s="16">
        <v>99</v>
      </c>
      <c r="N17" s="16">
        <v>94.5</v>
      </c>
    </row>
    <row r="18" spans="1:14">
      <c r="A18" s="13"/>
      <c r="B18" s="13" t="s">
        <v>26</v>
      </c>
      <c r="C18" s="13" t="s">
        <v>17</v>
      </c>
      <c r="D18" s="16">
        <v>34.777360984851995</v>
      </c>
      <c r="E18" s="18">
        <v>36.200000000000003</v>
      </c>
      <c r="F18" s="17">
        <v>5</v>
      </c>
      <c r="G18" s="16">
        <v>41.5</v>
      </c>
      <c r="H18" s="14">
        <v>5.49</v>
      </c>
      <c r="I18" s="14">
        <v>0.11</v>
      </c>
      <c r="J18" s="16">
        <v>51.7</v>
      </c>
      <c r="K18" s="14">
        <v>0</v>
      </c>
      <c r="L18" s="14">
        <v>0.36</v>
      </c>
      <c r="M18" s="16">
        <v>99.2</v>
      </c>
      <c r="N18" s="16">
        <v>94.4</v>
      </c>
    </row>
    <row r="19" spans="1:14">
      <c r="A19" s="13"/>
      <c r="B19" s="13" t="s">
        <v>27</v>
      </c>
      <c r="C19" s="13" t="s">
        <v>17</v>
      </c>
      <c r="D19" s="16">
        <v>33.245242035463249</v>
      </c>
      <c r="E19" s="18">
        <v>5.29</v>
      </c>
      <c r="F19" s="17">
        <v>10</v>
      </c>
      <c r="G19" s="16">
        <v>42.1</v>
      </c>
      <c r="H19" s="14">
        <v>5.51</v>
      </c>
      <c r="I19" s="14">
        <v>0.08</v>
      </c>
      <c r="J19" s="16">
        <v>52</v>
      </c>
      <c r="K19" s="14">
        <v>0.02</v>
      </c>
      <c r="L19" s="14">
        <v>0.36</v>
      </c>
      <c r="M19" s="16">
        <v>100</v>
      </c>
      <c r="N19" s="16">
        <v>94.4</v>
      </c>
    </row>
    <row r="20" spans="1:14">
      <c r="A20" s="13"/>
      <c r="B20" s="13" t="s">
        <v>28</v>
      </c>
      <c r="C20" s="13" t="s">
        <v>17</v>
      </c>
      <c r="D20" s="16">
        <v>26.234099132285969</v>
      </c>
      <c r="E20" s="18">
        <v>13.73</v>
      </c>
      <c r="F20" s="17">
        <v>4</v>
      </c>
      <c r="G20" s="16">
        <v>41.2</v>
      </c>
      <c r="H20" s="14">
        <v>6.24</v>
      </c>
      <c r="I20" s="14">
        <v>0.08</v>
      </c>
      <c r="J20" s="16">
        <v>51.9</v>
      </c>
      <c r="K20" s="14">
        <v>0.01</v>
      </c>
      <c r="L20" s="14">
        <v>0.43</v>
      </c>
      <c r="M20" s="16">
        <v>99.8</v>
      </c>
      <c r="N20" s="16">
        <v>93.7</v>
      </c>
    </row>
    <row r="21" spans="1:14">
      <c r="A21" s="13"/>
      <c r="B21" s="13" t="s">
        <v>29</v>
      </c>
      <c r="C21" s="13" t="s">
        <v>17</v>
      </c>
      <c r="D21" s="16">
        <v>11.538871594140714</v>
      </c>
      <c r="E21" s="18">
        <v>3.6</v>
      </c>
      <c r="F21" s="17">
        <v>3</v>
      </c>
      <c r="G21" s="16">
        <v>41.5</v>
      </c>
      <c r="H21" s="14">
        <v>5.59</v>
      </c>
      <c r="I21" s="14">
        <v>0.08</v>
      </c>
      <c r="J21" s="16">
        <v>51.7</v>
      </c>
      <c r="K21" s="14">
        <v>0.06</v>
      </c>
      <c r="L21" s="14">
        <v>0.44</v>
      </c>
      <c r="M21" s="16">
        <v>99.3</v>
      </c>
      <c r="N21" s="16">
        <v>94.3</v>
      </c>
    </row>
    <row r="22" spans="1:14">
      <c r="A22" s="13"/>
      <c r="B22" s="13" t="s">
        <v>30</v>
      </c>
      <c r="C22" s="13" t="s">
        <v>31</v>
      </c>
      <c r="D22" s="17">
        <v>134.64422730910223</v>
      </c>
      <c r="E22" s="18">
        <v>99.01</v>
      </c>
      <c r="F22" s="17">
        <v>4</v>
      </c>
      <c r="G22" s="16">
        <v>42.4</v>
      </c>
      <c r="H22" s="14">
        <v>5.98</v>
      </c>
      <c r="I22" s="14">
        <v>0.1</v>
      </c>
      <c r="J22" s="16">
        <v>52.4</v>
      </c>
      <c r="K22" s="14">
        <v>0.03</v>
      </c>
      <c r="L22" s="14">
        <v>0.43</v>
      </c>
      <c r="M22" s="16">
        <v>101</v>
      </c>
      <c r="N22" s="16">
        <f>J22/40/(J22/40+H22/72)*100</f>
        <v>94.037886340977067</v>
      </c>
    </row>
    <row r="23" spans="1:14">
      <c r="A23" s="13"/>
      <c r="B23" s="13" t="s">
        <v>32</v>
      </c>
      <c r="C23" s="13" t="s">
        <v>33</v>
      </c>
      <c r="D23" s="16">
        <v>96.079875850174474</v>
      </c>
      <c r="E23" s="18">
        <v>45.86</v>
      </c>
      <c r="F23" s="17">
        <v>5</v>
      </c>
      <c r="G23" s="16">
        <v>42.1</v>
      </c>
      <c r="H23" s="14">
        <v>6.11</v>
      </c>
      <c r="I23" s="14">
        <v>0.06</v>
      </c>
      <c r="J23" s="16">
        <v>51.3</v>
      </c>
      <c r="K23" s="14">
        <v>0.03</v>
      </c>
      <c r="L23" s="14">
        <v>0.38</v>
      </c>
      <c r="M23" s="16">
        <f>SUM(G23:L23)</f>
        <v>99.97999999999999</v>
      </c>
      <c r="N23" s="16">
        <f>J23/40/(J23/40+H23/72)*100</f>
        <v>93.793803961401736</v>
      </c>
    </row>
    <row r="24" spans="1:14">
      <c r="A24" s="13"/>
      <c r="B24" s="13" t="s">
        <v>34</v>
      </c>
      <c r="C24" s="13" t="s">
        <v>33</v>
      </c>
      <c r="D24" s="16">
        <v>76.312657545028785</v>
      </c>
      <c r="E24" s="18">
        <v>13.12</v>
      </c>
      <c r="F24" s="17">
        <v>9</v>
      </c>
      <c r="G24" s="16">
        <v>41.2</v>
      </c>
      <c r="H24" s="14">
        <v>6.38</v>
      </c>
      <c r="I24" s="14">
        <v>0.11</v>
      </c>
      <c r="J24" s="16">
        <v>51.4</v>
      </c>
      <c r="K24" s="14">
        <v>0.04</v>
      </c>
      <c r="L24" s="14">
        <v>0.38</v>
      </c>
      <c r="M24" s="16">
        <v>99.5</v>
      </c>
      <c r="N24" s="16">
        <v>93.5</v>
      </c>
    </row>
    <row r="25" spans="1:14">
      <c r="A25" s="13"/>
      <c r="B25" s="13" t="s">
        <v>35</v>
      </c>
      <c r="C25" s="13" t="s">
        <v>36</v>
      </c>
      <c r="D25" s="16">
        <v>69.548566994748029</v>
      </c>
      <c r="E25" s="18">
        <v>25.16</v>
      </c>
      <c r="F25" s="17">
        <v>10</v>
      </c>
      <c r="G25" s="16">
        <v>42</v>
      </c>
      <c r="H25" s="14">
        <v>6.28</v>
      </c>
      <c r="I25" s="14">
        <v>0.1</v>
      </c>
      <c r="J25" s="16">
        <v>51.1</v>
      </c>
      <c r="K25" s="14">
        <v>0.05</v>
      </c>
      <c r="L25" s="14">
        <v>0.41</v>
      </c>
      <c r="M25" s="16">
        <v>100</v>
      </c>
      <c r="N25" s="16">
        <v>93.5</v>
      </c>
    </row>
    <row r="26" spans="1:14">
      <c r="A26" s="13"/>
      <c r="B26" s="13" t="s">
        <v>37</v>
      </c>
      <c r="C26" s="13" t="s">
        <v>36</v>
      </c>
      <c r="D26" s="16">
        <v>60.632039178308474</v>
      </c>
      <c r="E26" s="18">
        <v>23.21</v>
      </c>
      <c r="F26" s="17">
        <v>10</v>
      </c>
      <c r="G26" s="16">
        <v>41.2</v>
      </c>
      <c r="H26" s="14">
        <v>7.21</v>
      </c>
      <c r="I26" s="14">
        <v>0.08</v>
      </c>
      <c r="J26" s="16">
        <v>50.5</v>
      </c>
      <c r="K26" s="14">
        <v>0.05</v>
      </c>
      <c r="L26" s="14">
        <v>0.21</v>
      </c>
      <c r="M26" s="16">
        <v>99.3</v>
      </c>
      <c r="N26" s="16">
        <v>92.6</v>
      </c>
    </row>
    <row r="27" spans="1:14">
      <c r="A27" s="13"/>
      <c r="B27" s="13" t="s">
        <v>38</v>
      </c>
      <c r="C27" s="13" t="s">
        <v>39</v>
      </c>
      <c r="D27" s="16">
        <v>37.243694574587771</v>
      </c>
      <c r="E27" s="18">
        <v>19.54</v>
      </c>
      <c r="F27" s="17">
        <v>9</v>
      </c>
      <c r="G27" s="16">
        <v>41.5</v>
      </c>
      <c r="H27" s="14">
        <v>7.83</v>
      </c>
      <c r="I27" s="14">
        <v>0.14000000000000001</v>
      </c>
      <c r="J27" s="16">
        <v>50.5</v>
      </c>
      <c r="K27" s="14">
        <v>0.03</v>
      </c>
      <c r="L27" s="14">
        <v>0.36</v>
      </c>
      <c r="M27" s="16">
        <v>100</v>
      </c>
      <c r="N27" s="16">
        <v>92</v>
      </c>
    </row>
    <row r="28" spans="1:14">
      <c r="A28" s="13"/>
      <c r="B28" s="13" t="s">
        <v>40</v>
      </c>
      <c r="C28" s="13" t="s">
        <v>36</v>
      </c>
      <c r="D28" s="16">
        <v>33.452284975357529</v>
      </c>
      <c r="E28" s="18">
        <v>6</v>
      </c>
      <c r="F28" s="17">
        <v>9</v>
      </c>
      <c r="G28" s="16">
        <v>41.7</v>
      </c>
      <c r="H28" s="14">
        <v>6.8</v>
      </c>
      <c r="I28" s="14">
        <v>0.12</v>
      </c>
      <c r="J28" s="16">
        <v>51.3</v>
      </c>
      <c r="K28" s="14">
        <v>0.09</v>
      </c>
      <c r="L28" s="14">
        <v>0.35</v>
      </c>
      <c r="M28" s="16">
        <v>100</v>
      </c>
      <c r="N28" s="16">
        <v>93.1</v>
      </c>
    </row>
    <row r="29" spans="1:14">
      <c r="A29" s="13"/>
      <c r="B29" s="13" t="s">
        <v>41</v>
      </c>
      <c r="C29" s="13" t="s">
        <v>36</v>
      </c>
      <c r="D29" s="16">
        <v>32.1884694267995</v>
      </c>
      <c r="E29" s="18">
        <v>35.51</v>
      </c>
      <c r="F29" s="17">
        <v>5</v>
      </c>
      <c r="G29" s="16">
        <v>40.700000000000003</v>
      </c>
      <c r="H29" s="14">
        <v>8.57</v>
      </c>
      <c r="I29" s="14">
        <v>0.14000000000000001</v>
      </c>
      <c r="J29" s="16">
        <v>49.8</v>
      </c>
      <c r="K29" s="14">
        <v>0.01</v>
      </c>
      <c r="L29" s="14">
        <v>0.3</v>
      </c>
      <c r="M29" s="16">
        <v>99.5</v>
      </c>
      <c r="N29" s="16">
        <v>91.2</v>
      </c>
    </row>
    <row r="30" spans="1:14">
      <c r="A30" s="13"/>
      <c r="B30" s="13" t="s">
        <v>42</v>
      </c>
      <c r="C30" s="13" t="s">
        <v>36</v>
      </c>
      <c r="D30" s="16">
        <v>31.194539392916759</v>
      </c>
      <c r="E30" s="18">
        <v>10.039999999999999</v>
      </c>
      <c r="F30" s="17">
        <v>10</v>
      </c>
      <c r="G30" s="16">
        <v>42.5</v>
      </c>
      <c r="H30" s="14">
        <v>6.45</v>
      </c>
      <c r="I30" s="14">
        <v>0.11</v>
      </c>
      <c r="J30" s="16">
        <v>51.2</v>
      </c>
      <c r="K30" s="14">
        <v>0.03</v>
      </c>
      <c r="L30" s="14">
        <v>0.38</v>
      </c>
      <c r="M30" s="16">
        <v>101</v>
      </c>
      <c r="N30" s="16">
        <v>93.4</v>
      </c>
    </row>
    <row r="31" spans="1:14">
      <c r="A31" s="13"/>
      <c r="B31" s="13" t="s">
        <v>43</v>
      </c>
      <c r="C31" s="13" t="s">
        <v>36</v>
      </c>
      <c r="D31" s="16">
        <v>23.964984091218188</v>
      </c>
      <c r="E31" s="18">
        <v>16.03</v>
      </c>
      <c r="F31" s="17">
        <v>6</v>
      </c>
      <c r="G31" s="16">
        <v>40.799999999999997</v>
      </c>
      <c r="H31" s="14">
        <v>8.5500000000000007</v>
      </c>
      <c r="I31" s="14">
        <v>0.11</v>
      </c>
      <c r="J31" s="16">
        <v>49.6</v>
      </c>
      <c r="K31" s="14">
        <v>0.02</v>
      </c>
      <c r="L31" s="14">
        <v>0.35</v>
      </c>
      <c r="M31" s="16">
        <v>99.4</v>
      </c>
      <c r="N31" s="16">
        <v>91.2</v>
      </c>
    </row>
    <row r="32" spans="1:14">
      <c r="A32" s="13"/>
      <c r="B32" s="13" t="s">
        <v>44</v>
      </c>
      <c r="C32" s="13" t="s">
        <v>39</v>
      </c>
      <c r="D32" s="16">
        <v>22.129356247574655</v>
      </c>
      <c r="E32" s="18">
        <v>7.61</v>
      </c>
      <c r="F32" s="17">
        <v>5</v>
      </c>
      <c r="G32" s="16">
        <v>41.5</v>
      </c>
      <c r="H32" s="14">
        <v>7.25</v>
      </c>
      <c r="I32" s="14">
        <v>0.1</v>
      </c>
      <c r="J32" s="16">
        <v>50.8</v>
      </c>
      <c r="K32" s="14">
        <v>0.06</v>
      </c>
      <c r="L32" s="14">
        <v>0.35</v>
      </c>
      <c r="M32" s="16">
        <v>100</v>
      </c>
      <c r="N32" s="16">
        <v>92.6</v>
      </c>
    </row>
    <row r="33" spans="1:14">
      <c r="A33" s="13"/>
      <c r="B33" s="13" t="s">
        <v>45</v>
      </c>
      <c r="C33" s="13" t="s">
        <v>46</v>
      </c>
      <c r="D33" s="16">
        <v>28.8823696261713</v>
      </c>
      <c r="E33" s="18">
        <v>11.65</v>
      </c>
      <c r="F33" s="17">
        <v>5</v>
      </c>
      <c r="G33" s="16">
        <v>40.9</v>
      </c>
      <c r="H33" s="14">
        <v>9.3699999999999992</v>
      </c>
      <c r="I33" s="14">
        <v>0.13</v>
      </c>
      <c r="J33" s="16">
        <v>48.4</v>
      </c>
      <c r="K33" s="14">
        <v>0.01</v>
      </c>
      <c r="L33" s="14">
        <v>0.42</v>
      </c>
      <c r="M33" s="16">
        <v>99.4</v>
      </c>
      <c r="N33" s="16">
        <v>90.2</v>
      </c>
    </row>
    <row r="34" spans="1:14">
      <c r="A34" s="13"/>
      <c r="B34" s="13" t="s">
        <v>47</v>
      </c>
      <c r="C34" s="13" t="s">
        <v>48</v>
      </c>
      <c r="D34" s="16">
        <v>26.439298977673342</v>
      </c>
      <c r="E34" s="18">
        <v>6.37</v>
      </c>
      <c r="F34" s="17">
        <v>7</v>
      </c>
      <c r="G34" s="16">
        <v>40.700000000000003</v>
      </c>
      <c r="H34" s="14">
        <v>8.52</v>
      </c>
      <c r="I34" s="14">
        <v>0.14000000000000001</v>
      </c>
      <c r="J34" s="16">
        <v>49.8</v>
      </c>
      <c r="K34" s="14">
        <v>0.03</v>
      </c>
      <c r="L34" s="14">
        <v>0.33</v>
      </c>
      <c r="M34" s="16">
        <v>99.5</v>
      </c>
      <c r="N34" s="16">
        <v>91.2</v>
      </c>
    </row>
    <row r="35" spans="1:14">
      <c r="A35" s="13"/>
      <c r="B35" s="13" t="s">
        <v>49</v>
      </c>
      <c r="C35" s="13" t="s">
        <v>48</v>
      </c>
      <c r="D35" s="16">
        <v>15.766050980971347</v>
      </c>
      <c r="E35" s="18">
        <v>4.8</v>
      </c>
      <c r="F35" s="17">
        <v>8</v>
      </c>
      <c r="G35" s="16">
        <v>41.7</v>
      </c>
      <c r="H35" s="14">
        <v>9.75</v>
      </c>
      <c r="I35" s="14">
        <v>0.16</v>
      </c>
      <c r="J35" s="16">
        <v>48.4</v>
      </c>
      <c r="K35" s="14">
        <v>0.02</v>
      </c>
      <c r="L35" s="14">
        <v>0.36</v>
      </c>
      <c r="M35" s="16">
        <v>100</v>
      </c>
      <c r="N35" s="16">
        <v>89.8</v>
      </c>
    </row>
    <row r="36" spans="1:14">
      <c r="A36" s="13" t="s">
        <v>50</v>
      </c>
      <c r="B36" s="13" t="s">
        <v>51</v>
      </c>
      <c r="C36" s="13" t="s">
        <v>17</v>
      </c>
      <c r="D36" s="16">
        <v>85.721318870765487</v>
      </c>
      <c r="E36" s="18">
        <v>43.45</v>
      </c>
      <c r="F36" s="17">
        <v>5</v>
      </c>
      <c r="G36" s="16">
        <v>42.484000000000002</v>
      </c>
      <c r="H36" s="14">
        <v>4.05</v>
      </c>
      <c r="I36" s="14">
        <v>7.0000000000000007E-2</v>
      </c>
      <c r="J36" s="16">
        <v>53.094999999999999</v>
      </c>
      <c r="K36" s="14">
        <v>0</v>
      </c>
      <c r="L36" s="14">
        <v>0.5</v>
      </c>
      <c r="M36" s="16">
        <v>100.28699999999999</v>
      </c>
      <c r="N36" s="16">
        <v>95.93459210407444</v>
      </c>
    </row>
    <row r="37" spans="1:14">
      <c r="A37" s="13"/>
      <c r="B37" s="13" t="s">
        <v>52</v>
      </c>
      <c r="C37" s="13" t="s">
        <v>17</v>
      </c>
      <c r="D37" s="16">
        <v>78.657941838770782</v>
      </c>
      <c r="E37" s="18">
        <v>32.979999999999997</v>
      </c>
      <c r="F37" s="17">
        <v>9</v>
      </c>
      <c r="G37" s="16">
        <v>41.662999999999997</v>
      </c>
      <c r="H37" s="14">
        <v>4.7480000000000002</v>
      </c>
      <c r="I37" s="14">
        <v>9.0999999999999998E-2</v>
      </c>
      <c r="J37" s="16">
        <v>52.511000000000003</v>
      </c>
      <c r="K37" s="14">
        <v>0</v>
      </c>
      <c r="L37" s="14">
        <v>0.56299999999999994</v>
      </c>
      <c r="M37" s="16">
        <v>99.676000000000002</v>
      </c>
      <c r="N37" s="16">
        <v>95.216978718174488</v>
      </c>
    </row>
    <row r="38" spans="1:14">
      <c r="A38" s="13"/>
      <c r="B38" s="13" t="s">
        <v>53</v>
      </c>
      <c r="C38" s="13" t="s">
        <v>21</v>
      </c>
      <c r="D38" s="16">
        <v>26.992234250509462</v>
      </c>
      <c r="E38" s="18">
        <v>2.02</v>
      </c>
      <c r="F38" s="17">
        <v>5</v>
      </c>
      <c r="G38" s="16">
        <v>42.334000000000003</v>
      </c>
      <c r="H38" s="14">
        <v>4.266</v>
      </c>
      <c r="I38" s="14">
        <v>6.6000000000000003E-2</v>
      </c>
      <c r="J38" s="16">
        <v>53.091999999999999</v>
      </c>
      <c r="K38" s="14">
        <v>4.0000000000000001E-3</v>
      </c>
      <c r="L38" s="14">
        <v>0.51800000000000002</v>
      </c>
      <c r="M38" s="16">
        <v>100.28200000000001</v>
      </c>
      <c r="N38" s="16">
        <v>95.726803937831306</v>
      </c>
    </row>
    <row r="39" spans="1:14">
      <c r="A39" s="13"/>
      <c r="B39" s="13" t="s">
        <v>54</v>
      </c>
      <c r="C39" s="13" t="s">
        <v>21</v>
      </c>
      <c r="D39" s="16">
        <v>25.970053087070418</v>
      </c>
      <c r="E39" s="18">
        <v>8.35</v>
      </c>
      <c r="F39" s="17">
        <v>5</v>
      </c>
      <c r="G39" s="16">
        <v>42.106000000000002</v>
      </c>
      <c r="H39" s="14">
        <v>5.3929999999999998</v>
      </c>
      <c r="I39" s="14">
        <v>9.5000000000000001E-2</v>
      </c>
      <c r="J39" s="16">
        <v>52.162999999999997</v>
      </c>
      <c r="K39" s="14">
        <v>1.6E-2</v>
      </c>
      <c r="L39" s="14">
        <v>0.51900000000000002</v>
      </c>
      <c r="M39" s="16">
        <v>100.34100000000002</v>
      </c>
      <c r="N39" s="16">
        <v>94.568238953169825</v>
      </c>
    </row>
    <row r="40" spans="1:14">
      <c r="A40" s="13"/>
      <c r="B40" s="13" t="s">
        <v>55</v>
      </c>
      <c r="C40" s="13" t="s">
        <v>56</v>
      </c>
      <c r="D40" s="17">
        <v>144.5347680141611</v>
      </c>
      <c r="E40" s="18">
        <v>104.31</v>
      </c>
      <c r="F40" s="17">
        <v>5</v>
      </c>
      <c r="G40" s="16">
        <v>41.405000000000001</v>
      </c>
      <c r="H40" s="14">
        <v>5.157</v>
      </c>
      <c r="I40" s="14">
        <v>7.0999999999999994E-2</v>
      </c>
      <c r="J40" s="16">
        <v>51.918999999999997</v>
      </c>
      <c r="K40" s="14">
        <v>2.1999999999999999E-2</v>
      </c>
      <c r="L40" s="14">
        <v>0.46400000000000002</v>
      </c>
      <c r="M40" s="16">
        <v>99.037999999999997</v>
      </c>
      <c r="N40" s="16">
        <v>94.770370911214954</v>
      </c>
    </row>
    <row r="41" spans="1:14">
      <c r="A41" s="13"/>
      <c r="B41" s="13" t="s">
        <v>57</v>
      </c>
      <c r="C41" s="13" t="s">
        <v>39</v>
      </c>
      <c r="D41" s="16">
        <v>63.793910347251057</v>
      </c>
      <c r="E41" s="18">
        <v>10.220000000000001</v>
      </c>
      <c r="F41" s="17">
        <v>10</v>
      </c>
      <c r="G41" s="16">
        <v>41.591999999999999</v>
      </c>
      <c r="H41" s="14">
        <v>7.6020000000000003</v>
      </c>
      <c r="I41" s="14">
        <v>7.0000000000000007E-2</v>
      </c>
      <c r="J41" s="16">
        <v>49.933</v>
      </c>
      <c r="K41" s="14">
        <v>3.5000000000000003E-2</v>
      </c>
      <c r="L41" s="14">
        <v>0.39200000000000002</v>
      </c>
      <c r="M41" s="16">
        <v>99.623999999999995</v>
      </c>
      <c r="N41" s="16">
        <v>92.201589226252395</v>
      </c>
    </row>
    <row r="42" spans="1:14">
      <c r="A42" s="19"/>
      <c r="B42" s="19" t="s">
        <v>58</v>
      </c>
      <c r="C42" s="19" t="s">
        <v>46</v>
      </c>
      <c r="D42" s="20">
        <v>67.320260647101094</v>
      </c>
      <c r="E42" s="21">
        <v>7.13</v>
      </c>
      <c r="F42" s="22">
        <v>10</v>
      </c>
      <c r="G42" s="20">
        <v>41.783999999999999</v>
      </c>
      <c r="H42" s="23">
        <v>8.3000000000000007</v>
      </c>
      <c r="I42" s="23">
        <v>8.3000000000000004E-2</v>
      </c>
      <c r="J42" s="20">
        <v>49.585999999999999</v>
      </c>
      <c r="K42" s="23">
        <v>2.8000000000000001E-2</v>
      </c>
      <c r="L42" s="23">
        <v>0.372</v>
      </c>
      <c r="M42" s="20">
        <v>100.15300000000001</v>
      </c>
      <c r="N42" s="20">
        <v>91.491961441159219</v>
      </c>
    </row>
    <row r="44" spans="1:14" ht="18">
      <c r="A44" s="30" t="s">
        <v>473</v>
      </c>
      <c r="B44" s="26"/>
      <c r="C44" s="26"/>
      <c r="D44" s="26"/>
    </row>
    <row r="45" spans="1:14" ht="18">
      <c r="A45" s="27" t="s">
        <v>471</v>
      </c>
      <c r="B45" s="26"/>
      <c r="C45" s="26"/>
      <c r="D45" s="26"/>
    </row>
    <row r="46" spans="1:14" ht="18">
      <c r="A46" s="27" t="s">
        <v>472</v>
      </c>
      <c r="B46" s="26"/>
      <c r="C46" s="26"/>
      <c r="D46" s="26"/>
    </row>
    <row r="47" spans="1:14" ht="14">
      <c r="A47" s="28"/>
      <c r="B47" s="29"/>
      <c r="C47" s="29"/>
      <c r="D47" s="29"/>
    </row>
  </sheetData>
  <phoneticPr fontId="1" type="noConversion"/>
  <pageMargins left="0.7" right="0.7" top="0.75" bottom="0.75" header="0.3" footer="0.3"/>
  <pageSetup paperSize="9" orientation="portrait" r:id="rId1"/>
  <ignoredErrors>
    <ignoredError sqref="M23 M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N65"/>
  <sheetViews>
    <sheetView workbookViewId="0"/>
  </sheetViews>
  <sheetFormatPr baseColWidth="10" defaultColWidth="9" defaultRowHeight="12"/>
  <cols>
    <col min="1" max="1" width="19" style="1" customWidth="1"/>
    <col min="2" max="2" width="11.796875" style="1" bestFit="1" customWidth="1"/>
    <col min="3" max="13" width="10.796875" style="1" bestFit="1" customWidth="1"/>
    <col min="14" max="256" width="9.3984375" style="1"/>
    <col min="257" max="257" width="19" style="1" customWidth="1"/>
    <col min="258" max="258" width="11.796875" style="1" bestFit="1" customWidth="1"/>
    <col min="259" max="269" width="10.796875" style="1" bestFit="1" customWidth="1"/>
    <col min="270" max="512" width="9.3984375" style="1"/>
    <col min="513" max="513" width="19" style="1" customWidth="1"/>
    <col min="514" max="514" width="11.796875" style="1" bestFit="1" customWidth="1"/>
    <col min="515" max="525" width="10.796875" style="1" bestFit="1" customWidth="1"/>
    <col min="526" max="768" width="9.3984375" style="1"/>
    <col min="769" max="769" width="19" style="1" customWidth="1"/>
    <col min="770" max="770" width="11.796875" style="1" bestFit="1" customWidth="1"/>
    <col min="771" max="781" width="10.796875" style="1" bestFit="1" customWidth="1"/>
    <col min="782" max="1024" width="9.3984375" style="1"/>
    <col min="1025" max="1025" width="19" style="1" customWidth="1"/>
    <col min="1026" max="1026" width="11.796875" style="1" bestFit="1" customWidth="1"/>
    <col min="1027" max="1037" width="10.796875" style="1" bestFit="1" customWidth="1"/>
    <col min="1038" max="1280" width="9.3984375" style="1"/>
    <col min="1281" max="1281" width="19" style="1" customWidth="1"/>
    <col min="1282" max="1282" width="11.796875" style="1" bestFit="1" customWidth="1"/>
    <col min="1283" max="1293" width="10.796875" style="1" bestFit="1" customWidth="1"/>
    <col min="1294" max="1536" width="9.3984375" style="1"/>
    <col min="1537" max="1537" width="19" style="1" customWidth="1"/>
    <col min="1538" max="1538" width="11.796875" style="1" bestFit="1" customWidth="1"/>
    <col min="1539" max="1549" width="10.796875" style="1" bestFit="1" customWidth="1"/>
    <col min="1550" max="1792" width="9.3984375" style="1"/>
    <col min="1793" max="1793" width="19" style="1" customWidth="1"/>
    <col min="1794" max="1794" width="11.796875" style="1" bestFit="1" customWidth="1"/>
    <col min="1795" max="1805" width="10.796875" style="1" bestFit="1" customWidth="1"/>
    <col min="1806" max="2048" width="9.3984375" style="1"/>
    <col min="2049" max="2049" width="19" style="1" customWidth="1"/>
    <col min="2050" max="2050" width="11.796875" style="1" bestFit="1" customWidth="1"/>
    <col min="2051" max="2061" width="10.796875" style="1" bestFit="1" customWidth="1"/>
    <col min="2062" max="2304" width="9.3984375" style="1"/>
    <col min="2305" max="2305" width="19" style="1" customWidth="1"/>
    <col min="2306" max="2306" width="11.796875" style="1" bestFit="1" customWidth="1"/>
    <col min="2307" max="2317" width="10.796875" style="1" bestFit="1" customWidth="1"/>
    <col min="2318" max="2560" width="9.3984375" style="1"/>
    <col min="2561" max="2561" width="19" style="1" customWidth="1"/>
    <col min="2562" max="2562" width="11.796875" style="1" bestFit="1" customWidth="1"/>
    <col min="2563" max="2573" width="10.796875" style="1" bestFit="1" customWidth="1"/>
    <col min="2574" max="2816" width="9.3984375" style="1"/>
    <col min="2817" max="2817" width="19" style="1" customWidth="1"/>
    <col min="2818" max="2818" width="11.796875" style="1" bestFit="1" customWidth="1"/>
    <col min="2819" max="2829" width="10.796875" style="1" bestFit="1" customWidth="1"/>
    <col min="2830" max="3072" width="9.3984375" style="1"/>
    <col min="3073" max="3073" width="19" style="1" customWidth="1"/>
    <col min="3074" max="3074" width="11.796875" style="1" bestFit="1" customWidth="1"/>
    <col min="3075" max="3085" width="10.796875" style="1" bestFit="1" customWidth="1"/>
    <col min="3086" max="3328" width="9.3984375" style="1"/>
    <col min="3329" max="3329" width="19" style="1" customWidth="1"/>
    <col min="3330" max="3330" width="11.796875" style="1" bestFit="1" customWidth="1"/>
    <col min="3331" max="3341" width="10.796875" style="1" bestFit="1" customWidth="1"/>
    <col min="3342" max="3584" width="9.3984375" style="1"/>
    <col min="3585" max="3585" width="19" style="1" customWidth="1"/>
    <col min="3586" max="3586" width="11.796875" style="1" bestFit="1" customWidth="1"/>
    <col min="3587" max="3597" width="10.796875" style="1" bestFit="1" customWidth="1"/>
    <col min="3598" max="3840" width="9.3984375" style="1"/>
    <col min="3841" max="3841" width="19" style="1" customWidth="1"/>
    <col min="3842" max="3842" width="11.796875" style="1" bestFit="1" customWidth="1"/>
    <col min="3843" max="3853" width="10.796875" style="1" bestFit="1" customWidth="1"/>
    <col min="3854" max="4096" width="9.3984375" style="1"/>
    <col min="4097" max="4097" width="19" style="1" customWidth="1"/>
    <col min="4098" max="4098" width="11.796875" style="1" bestFit="1" customWidth="1"/>
    <col min="4099" max="4109" width="10.796875" style="1" bestFit="1" customWidth="1"/>
    <col min="4110" max="4352" width="9.3984375" style="1"/>
    <col min="4353" max="4353" width="19" style="1" customWidth="1"/>
    <col min="4354" max="4354" width="11.796875" style="1" bestFit="1" customWidth="1"/>
    <col min="4355" max="4365" width="10.796875" style="1" bestFit="1" customWidth="1"/>
    <col min="4366" max="4608" width="9.3984375" style="1"/>
    <col min="4609" max="4609" width="19" style="1" customWidth="1"/>
    <col min="4610" max="4610" width="11.796875" style="1" bestFit="1" customWidth="1"/>
    <col min="4611" max="4621" width="10.796875" style="1" bestFit="1" customWidth="1"/>
    <col min="4622" max="4864" width="9.3984375" style="1"/>
    <col min="4865" max="4865" width="19" style="1" customWidth="1"/>
    <col min="4866" max="4866" width="11.796875" style="1" bestFit="1" customWidth="1"/>
    <col min="4867" max="4877" width="10.796875" style="1" bestFit="1" customWidth="1"/>
    <col min="4878" max="5120" width="9.3984375" style="1"/>
    <col min="5121" max="5121" width="19" style="1" customWidth="1"/>
    <col min="5122" max="5122" width="11.796875" style="1" bestFit="1" customWidth="1"/>
    <col min="5123" max="5133" width="10.796875" style="1" bestFit="1" customWidth="1"/>
    <col min="5134" max="5376" width="9.3984375" style="1"/>
    <col min="5377" max="5377" width="19" style="1" customWidth="1"/>
    <col min="5378" max="5378" width="11.796875" style="1" bestFit="1" customWidth="1"/>
    <col min="5379" max="5389" width="10.796875" style="1" bestFit="1" customWidth="1"/>
    <col min="5390" max="5632" width="9.3984375" style="1"/>
    <col min="5633" max="5633" width="19" style="1" customWidth="1"/>
    <col min="5634" max="5634" width="11.796875" style="1" bestFit="1" customWidth="1"/>
    <col min="5635" max="5645" width="10.796875" style="1" bestFit="1" customWidth="1"/>
    <col min="5646" max="5888" width="9.3984375" style="1"/>
    <col min="5889" max="5889" width="19" style="1" customWidth="1"/>
    <col min="5890" max="5890" width="11.796875" style="1" bestFit="1" customWidth="1"/>
    <col min="5891" max="5901" width="10.796875" style="1" bestFit="1" customWidth="1"/>
    <col min="5902" max="6144" width="9.3984375" style="1"/>
    <col min="6145" max="6145" width="19" style="1" customWidth="1"/>
    <col min="6146" max="6146" width="11.796875" style="1" bestFit="1" customWidth="1"/>
    <col min="6147" max="6157" width="10.796875" style="1" bestFit="1" customWidth="1"/>
    <col min="6158" max="6400" width="9.3984375" style="1"/>
    <col min="6401" max="6401" width="19" style="1" customWidth="1"/>
    <col min="6402" max="6402" width="11.796875" style="1" bestFit="1" customWidth="1"/>
    <col min="6403" max="6413" width="10.796875" style="1" bestFit="1" customWidth="1"/>
    <col min="6414" max="6656" width="9.3984375" style="1"/>
    <col min="6657" max="6657" width="19" style="1" customWidth="1"/>
    <col min="6658" max="6658" width="11.796875" style="1" bestFit="1" customWidth="1"/>
    <col min="6659" max="6669" width="10.796875" style="1" bestFit="1" customWidth="1"/>
    <col min="6670" max="6912" width="9.3984375" style="1"/>
    <col min="6913" max="6913" width="19" style="1" customWidth="1"/>
    <col min="6914" max="6914" width="11.796875" style="1" bestFit="1" customWidth="1"/>
    <col min="6915" max="6925" width="10.796875" style="1" bestFit="1" customWidth="1"/>
    <col min="6926" max="7168" width="9.3984375" style="1"/>
    <col min="7169" max="7169" width="19" style="1" customWidth="1"/>
    <col min="7170" max="7170" width="11.796875" style="1" bestFit="1" customWidth="1"/>
    <col min="7171" max="7181" width="10.796875" style="1" bestFit="1" customWidth="1"/>
    <col min="7182" max="7424" width="9.3984375" style="1"/>
    <col min="7425" max="7425" width="19" style="1" customWidth="1"/>
    <col min="7426" max="7426" width="11.796875" style="1" bestFit="1" customWidth="1"/>
    <col min="7427" max="7437" width="10.796875" style="1" bestFit="1" customWidth="1"/>
    <col min="7438" max="7680" width="9.3984375" style="1"/>
    <col min="7681" max="7681" width="19" style="1" customWidth="1"/>
    <col min="7682" max="7682" width="11.796875" style="1" bestFit="1" customWidth="1"/>
    <col min="7683" max="7693" width="10.796875" style="1" bestFit="1" customWidth="1"/>
    <col min="7694" max="7936" width="9.3984375" style="1"/>
    <col min="7937" max="7937" width="19" style="1" customWidth="1"/>
    <col min="7938" max="7938" width="11.796875" style="1" bestFit="1" customWidth="1"/>
    <col min="7939" max="7949" width="10.796875" style="1" bestFit="1" customWidth="1"/>
    <col min="7950" max="8192" width="9.3984375" style="1"/>
    <col min="8193" max="8193" width="19" style="1" customWidth="1"/>
    <col min="8194" max="8194" width="11.796875" style="1" bestFit="1" customWidth="1"/>
    <col min="8195" max="8205" width="10.796875" style="1" bestFit="1" customWidth="1"/>
    <col min="8206" max="8448" width="9.3984375" style="1"/>
    <col min="8449" max="8449" width="19" style="1" customWidth="1"/>
    <col min="8450" max="8450" width="11.796875" style="1" bestFit="1" customWidth="1"/>
    <col min="8451" max="8461" width="10.796875" style="1" bestFit="1" customWidth="1"/>
    <col min="8462" max="8704" width="9.3984375" style="1"/>
    <col min="8705" max="8705" width="19" style="1" customWidth="1"/>
    <col min="8706" max="8706" width="11.796875" style="1" bestFit="1" customWidth="1"/>
    <col min="8707" max="8717" width="10.796875" style="1" bestFit="1" customWidth="1"/>
    <col min="8718" max="8960" width="9.3984375" style="1"/>
    <col min="8961" max="8961" width="19" style="1" customWidth="1"/>
    <col min="8962" max="8962" width="11.796875" style="1" bestFit="1" customWidth="1"/>
    <col min="8963" max="8973" width="10.796875" style="1" bestFit="1" customWidth="1"/>
    <col min="8974" max="9216" width="9.3984375" style="1"/>
    <col min="9217" max="9217" width="19" style="1" customWidth="1"/>
    <col min="9218" max="9218" width="11.796875" style="1" bestFit="1" customWidth="1"/>
    <col min="9219" max="9229" width="10.796875" style="1" bestFit="1" customWidth="1"/>
    <col min="9230" max="9472" width="9.3984375" style="1"/>
    <col min="9473" max="9473" width="19" style="1" customWidth="1"/>
    <col min="9474" max="9474" width="11.796875" style="1" bestFit="1" customWidth="1"/>
    <col min="9475" max="9485" width="10.796875" style="1" bestFit="1" customWidth="1"/>
    <col min="9486" max="9728" width="9.3984375" style="1"/>
    <col min="9729" max="9729" width="19" style="1" customWidth="1"/>
    <col min="9730" max="9730" width="11.796875" style="1" bestFit="1" customWidth="1"/>
    <col min="9731" max="9741" width="10.796875" style="1" bestFit="1" customWidth="1"/>
    <col min="9742" max="9984" width="9.3984375" style="1"/>
    <col min="9985" max="9985" width="19" style="1" customWidth="1"/>
    <col min="9986" max="9986" width="11.796875" style="1" bestFit="1" customWidth="1"/>
    <col min="9987" max="9997" width="10.796875" style="1" bestFit="1" customWidth="1"/>
    <col min="9998" max="10240" width="9.3984375" style="1"/>
    <col min="10241" max="10241" width="19" style="1" customWidth="1"/>
    <col min="10242" max="10242" width="11.796875" style="1" bestFit="1" customWidth="1"/>
    <col min="10243" max="10253" width="10.796875" style="1" bestFit="1" customWidth="1"/>
    <col min="10254" max="10496" width="9.3984375" style="1"/>
    <col min="10497" max="10497" width="19" style="1" customWidth="1"/>
    <col min="10498" max="10498" width="11.796875" style="1" bestFit="1" customWidth="1"/>
    <col min="10499" max="10509" width="10.796875" style="1" bestFit="1" customWidth="1"/>
    <col min="10510" max="10752" width="9.3984375" style="1"/>
    <col min="10753" max="10753" width="19" style="1" customWidth="1"/>
    <col min="10754" max="10754" width="11.796875" style="1" bestFit="1" customWidth="1"/>
    <col min="10755" max="10765" width="10.796875" style="1" bestFit="1" customWidth="1"/>
    <col min="10766" max="11008" width="9.3984375" style="1"/>
    <col min="11009" max="11009" width="19" style="1" customWidth="1"/>
    <col min="11010" max="11010" width="11.796875" style="1" bestFit="1" customWidth="1"/>
    <col min="11011" max="11021" width="10.796875" style="1" bestFit="1" customWidth="1"/>
    <col min="11022" max="11264" width="9.3984375" style="1"/>
    <col min="11265" max="11265" width="19" style="1" customWidth="1"/>
    <col min="11266" max="11266" width="11.796875" style="1" bestFit="1" customWidth="1"/>
    <col min="11267" max="11277" width="10.796875" style="1" bestFit="1" customWidth="1"/>
    <col min="11278" max="11520" width="9.3984375" style="1"/>
    <col min="11521" max="11521" width="19" style="1" customWidth="1"/>
    <col min="11522" max="11522" width="11.796875" style="1" bestFit="1" customWidth="1"/>
    <col min="11523" max="11533" width="10.796875" style="1" bestFit="1" customWidth="1"/>
    <col min="11534" max="11776" width="9.3984375" style="1"/>
    <col min="11777" max="11777" width="19" style="1" customWidth="1"/>
    <col min="11778" max="11778" width="11.796875" style="1" bestFit="1" customWidth="1"/>
    <col min="11779" max="11789" width="10.796875" style="1" bestFit="1" customWidth="1"/>
    <col min="11790" max="12032" width="9.3984375" style="1"/>
    <col min="12033" max="12033" width="19" style="1" customWidth="1"/>
    <col min="12034" max="12034" width="11.796875" style="1" bestFit="1" customWidth="1"/>
    <col min="12035" max="12045" width="10.796875" style="1" bestFit="1" customWidth="1"/>
    <col min="12046" max="12288" width="9.3984375" style="1"/>
    <col min="12289" max="12289" width="19" style="1" customWidth="1"/>
    <col min="12290" max="12290" width="11.796875" style="1" bestFit="1" customWidth="1"/>
    <col min="12291" max="12301" width="10.796875" style="1" bestFit="1" customWidth="1"/>
    <col min="12302" max="12544" width="9.3984375" style="1"/>
    <col min="12545" max="12545" width="19" style="1" customWidth="1"/>
    <col min="12546" max="12546" width="11.796875" style="1" bestFit="1" customWidth="1"/>
    <col min="12547" max="12557" width="10.796875" style="1" bestFit="1" customWidth="1"/>
    <col min="12558" max="12800" width="9.3984375" style="1"/>
    <col min="12801" max="12801" width="19" style="1" customWidth="1"/>
    <col min="12802" max="12802" width="11.796875" style="1" bestFit="1" customWidth="1"/>
    <col min="12803" max="12813" width="10.796875" style="1" bestFit="1" customWidth="1"/>
    <col min="12814" max="13056" width="9.3984375" style="1"/>
    <col min="13057" max="13057" width="19" style="1" customWidth="1"/>
    <col min="13058" max="13058" width="11.796875" style="1" bestFit="1" customWidth="1"/>
    <col min="13059" max="13069" width="10.796875" style="1" bestFit="1" customWidth="1"/>
    <col min="13070" max="13312" width="9.3984375" style="1"/>
    <col min="13313" max="13313" width="19" style="1" customWidth="1"/>
    <col min="13314" max="13314" width="11.796875" style="1" bestFit="1" customWidth="1"/>
    <col min="13315" max="13325" width="10.796875" style="1" bestFit="1" customWidth="1"/>
    <col min="13326" max="13568" width="9.3984375" style="1"/>
    <col min="13569" max="13569" width="19" style="1" customWidth="1"/>
    <col min="13570" max="13570" width="11.796875" style="1" bestFit="1" customWidth="1"/>
    <col min="13571" max="13581" width="10.796875" style="1" bestFit="1" customWidth="1"/>
    <col min="13582" max="13824" width="9.3984375" style="1"/>
    <col min="13825" max="13825" width="19" style="1" customWidth="1"/>
    <col min="13826" max="13826" width="11.796875" style="1" bestFit="1" customWidth="1"/>
    <col min="13827" max="13837" width="10.796875" style="1" bestFit="1" customWidth="1"/>
    <col min="13838" max="14080" width="9.3984375" style="1"/>
    <col min="14081" max="14081" width="19" style="1" customWidth="1"/>
    <col min="14082" max="14082" width="11.796875" style="1" bestFit="1" customWidth="1"/>
    <col min="14083" max="14093" width="10.796875" style="1" bestFit="1" customWidth="1"/>
    <col min="14094" max="14336" width="9.3984375" style="1"/>
    <col min="14337" max="14337" width="19" style="1" customWidth="1"/>
    <col min="14338" max="14338" width="11.796875" style="1" bestFit="1" customWidth="1"/>
    <col min="14339" max="14349" width="10.796875" style="1" bestFit="1" customWidth="1"/>
    <col min="14350" max="14592" width="9.3984375" style="1"/>
    <col min="14593" max="14593" width="19" style="1" customWidth="1"/>
    <col min="14594" max="14594" width="11.796875" style="1" bestFit="1" customWidth="1"/>
    <col min="14595" max="14605" width="10.796875" style="1" bestFit="1" customWidth="1"/>
    <col min="14606" max="14848" width="9.3984375" style="1"/>
    <col min="14849" max="14849" width="19" style="1" customWidth="1"/>
    <col min="14850" max="14850" width="11.796875" style="1" bestFit="1" customWidth="1"/>
    <col min="14851" max="14861" width="10.796875" style="1" bestFit="1" customWidth="1"/>
    <col min="14862" max="15104" width="9.3984375" style="1"/>
    <col min="15105" max="15105" width="19" style="1" customWidth="1"/>
    <col min="15106" max="15106" width="11.796875" style="1" bestFit="1" customWidth="1"/>
    <col min="15107" max="15117" width="10.796875" style="1" bestFit="1" customWidth="1"/>
    <col min="15118" max="15360" width="9.3984375" style="1"/>
    <col min="15361" max="15361" width="19" style="1" customWidth="1"/>
    <col min="15362" max="15362" width="11.796875" style="1" bestFit="1" customWidth="1"/>
    <col min="15363" max="15373" width="10.796875" style="1" bestFit="1" customWidth="1"/>
    <col min="15374" max="15616" width="9.3984375" style="1"/>
    <col min="15617" max="15617" width="19" style="1" customWidth="1"/>
    <col min="15618" max="15618" width="11.796875" style="1" bestFit="1" customWidth="1"/>
    <col min="15619" max="15629" width="10.796875" style="1" bestFit="1" customWidth="1"/>
    <col min="15630" max="15872" width="9.3984375" style="1"/>
    <col min="15873" max="15873" width="19" style="1" customWidth="1"/>
    <col min="15874" max="15874" width="11.796875" style="1" bestFit="1" customWidth="1"/>
    <col min="15875" max="15885" width="10.796875" style="1" bestFit="1" customWidth="1"/>
    <col min="15886" max="16128" width="9.3984375" style="1"/>
    <col min="16129" max="16129" width="19" style="1" customWidth="1"/>
    <col min="16130" max="16130" width="11.796875" style="1" bestFit="1" customWidth="1"/>
    <col min="16131" max="16141" width="10.796875" style="1" bestFit="1" customWidth="1"/>
    <col min="16142" max="16384" width="9.3984375" style="1"/>
  </cols>
  <sheetData>
    <row r="7" spans="1:14">
      <c r="A7" s="25" t="s">
        <v>468</v>
      </c>
    </row>
    <row r="8" spans="1:14" s="2" customFormat="1" ht="15">
      <c r="A8" s="2" t="s">
        <v>59</v>
      </c>
      <c r="B8" s="3" t="s">
        <v>60</v>
      </c>
      <c r="C8" s="3" t="s">
        <v>61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67</v>
      </c>
      <c r="J8" s="3" t="s">
        <v>68</v>
      </c>
      <c r="K8" s="3" t="s">
        <v>69</v>
      </c>
      <c r="L8" s="3" t="s">
        <v>70</v>
      </c>
      <c r="M8" s="3" t="s">
        <v>71</v>
      </c>
      <c r="N8" s="3"/>
    </row>
    <row r="9" spans="1:14" s="2" customFormat="1" ht="13">
      <c r="A9" s="2" t="s">
        <v>72</v>
      </c>
      <c r="B9" s="4">
        <v>11.773</v>
      </c>
      <c r="C9" s="4">
        <v>0</v>
      </c>
      <c r="D9" s="4">
        <v>19.649999999999999</v>
      </c>
      <c r="E9" s="4">
        <v>0</v>
      </c>
      <c r="F9" s="4">
        <v>0</v>
      </c>
      <c r="G9" s="4">
        <v>68.813000000000002</v>
      </c>
      <c r="H9" s="4">
        <v>4.2000000000000003E-2</v>
      </c>
      <c r="I9" s="4">
        <v>0.122</v>
      </c>
      <c r="J9" s="4">
        <v>1.7999999999999999E-2</v>
      </c>
      <c r="K9" s="4">
        <v>4.9000000000000002E-2</v>
      </c>
      <c r="L9" s="4">
        <v>7.0000000000000001E-3</v>
      </c>
      <c r="M9" s="4">
        <v>100.47400000000002</v>
      </c>
      <c r="N9" s="3"/>
    </row>
    <row r="10" spans="1:14" s="2" customFormat="1" ht="13">
      <c r="A10" s="2" t="s">
        <v>73</v>
      </c>
      <c r="B10" s="4">
        <v>4.3999999999999997E-2</v>
      </c>
      <c r="C10" s="4">
        <v>6.0000000000000001E-3</v>
      </c>
      <c r="D10" s="4">
        <v>6.3E-2</v>
      </c>
      <c r="E10" s="4">
        <v>18.879000000000001</v>
      </c>
      <c r="F10" s="4">
        <v>3.5999999999999997E-2</v>
      </c>
      <c r="G10" s="4">
        <v>55.616</v>
      </c>
      <c r="H10" s="4">
        <v>3.1E-2</v>
      </c>
      <c r="I10" s="4">
        <v>0</v>
      </c>
      <c r="J10" s="4">
        <v>2.4E-2</v>
      </c>
      <c r="K10" s="4">
        <v>25.052</v>
      </c>
      <c r="L10" s="4">
        <v>4.1000000000000002E-2</v>
      </c>
      <c r="M10" s="4">
        <v>99.792000000000002</v>
      </c>
      <c r="N10" s="3"/>
    </row>
    <row r="11" spans="1:14" s="2" customFormat="1" ht="13">
      <c r="A11" s="2" t="s">
        <v>74</v>
      </c>
      <c r="B11" s="4">
        <v>2.5990000000000002</v>
      </c>
      <c r="C11" s="4">
        <v>7.0000000000000001E-3</v>
      </c>
      <c r="D11" s="4">
        <v>13.007</v>
      </c>
      <c r="E11" s="4">
        <v>12.773999999999999</v>
      </c>
      <c r="F11" s="4">
        <v>0.114</v>
      </c>
      <c r="G11" s="4">
        <v>41.188000000000002</v>
      </c>
      <c r="H11" s="4">
        <v>10.756</v>
      </c>
      <c r="I11" s="4">
        <v>0.86399999999999999</v>
      </c>
      <c r="J11" s="4">
        <v>3.2000000000000001E-2</v>
      </c>
      <c r="K11" s="4">
        <v>11.262</v>
      </c>
      <c r="L11" s="4">
        <v>5.1180000000000003</v>
      </c>
      <c r="M11" s="4">
        <v>97.721000000000004</v>
      </c>
      <c r="N11" s="3"/>
    </row>
    <row r="12" spans="1:14" s="2" customFormat="1" ht="13">
      <c r="A12" s="2" t="s">
        <v>75</v>
      </c>
      <c r="B12" s="4">
        <v>3.5000000000000003E-2</v>
      </c>
      <c r="C12" s="4">
        <v>2E-3</v>
      </c>
      <c r="D12" s="4">
        <v>2.4E-2</v>
      </c>
      <c r="E12" s="4">
        <v>0</v>
      </c>
      <c r="F12" s="4">
        <v>0</v>
      </c>
      <c r="G12" s="4">
        <v>1.9E-2</v>
      </c>
      <c r="H12" s="4">
        <v>1.9E-2</v>
      </c>
      <c r="I12" s="4">
        <v>0</v>
      </c>
      <c r="J12" s="4">
        <v>0</v>
      </c>
      <c r="K12" s="4">
        <v>8.9999999999999993E-3</v>
      </c>
      <c r="L12" s="4">
        <v>100.72499999999999</v>
      </c>
      <c r="M12" s="4">
        <v>100.833</v>
      </c>
      <c r="N12" s="3"/>
    </row>
    <row r="13" spans="1:14" s="2" customFormat="1" ht="13">
      <c r="A13" s="2" t="s">
        <v>76</v>
      </c>
      <c r="B13" s="4">
        <v>0</v>
      </c>
      <c r="C13" s="4">
        <v>0</v>
      </c>
      <c r="D13" s="4">
        <v>2.9000000000000001E-2</v>
      </c>
      <c r="E13" s="4">
        <v>0.24299999999999999</v>
      </c>
      <c r="F13" s="4">
        <v>24.977</v>
      </c>
      <c r="G13" s="4">
        <v>48.942999999999998</v>
      </c>
      <c r="H13" s="4">
        <v>6.8760000000000003</v>
      </c>
      <c r="I13" s="4">
        <v>8.0000000000000002E-3</v>
      </c>
      <c r="J13" s="4">
        <v>1.9E-2</v>
      </c>
      <c r="K13" s="4">
        <v>18.625</v>
      </c>
      <c r="L13" s="4">
        <v>0</v>
      </c>
      <c r="M13" s="4">
        <v>99.72</v>
      </c>
      <c r="N13" s="3"/>
    </row>
    <row r="14" spans="1:14" s="2" customFormat="1" ht="13">
      <c r="A14" s="2" t="s">
        <v>77</v>
      </c>
      <c r="B14" s="4">
        <v>0.01</v>
      </c>
      <c r="C14" s="4">
        <v>99.974999999999994</v>
      </c>
      <c r="D14" s="4">
        <v>3.1E-2</v>
      </c>
      <c r="E14" s="4">
        <v>0</v>
      </c>
      <c r="F14" s="4">
        <v>0</v>
      </c>
      <c r="G14" s="4">
        <v>4.7E-2</v>
      </c>
      <c r="H14" s="4">
        <v>1.0999999999999999E-2</v>
      </c>
      <c r="I14" s="4">
        <v>0</v>
      </c>
      <c r="J14" s="4">
        <v>0</v>
      </c>
      <c r="K14" s="4">
        <v>2.9000000000000001E-2</v>
      </c>
      <c r="L14" s="4">
        <v>0</v>
      </c>
      <c r="M14" s="4">
        <v>100.10299999999999</v>
      </c>
      <c r="N14" s="3"/>
    </row>
    <row r="15" spans="1:14" s="2" customFormat="1" ht="13">
      <c r="A15" s="2" t="s">
        <v>78</v>
      </c>
      <c r="B15" s="4">
        <v>4.4550000000000001</v>
      </c>
      <c r="C15" s="4">
        <v>7.0000000000000001E-3</v>
      </c>
      <c r="D15" s="4">
        <v>29.247</v>
      </c>
      <c r="E15" s="4">
        <v>0.10299999999999999</v>
      </c>
      <c r="F15" s="4">
        <v>8.0000000000000002E-3</v>
      </c>
      <c r="G15" s="4">
        <v>53.529000000000003</v>
      </c>
      <c r="H15" s="4">
        <v>0.309</v>
      </c>
      <c r="I15" s="4">
        <v>0.245</v>
      </c>
      <c r="J15" s="4">
        <v>0</v>
      </c>
      <c r="K15" s="4">
        <v>11.843999999999999</v>
      </c>
      <c r="L15" s="4">
        <v>4.9000000000000002E-2</v>
      </c>
      <c r="M15" s="4">
        <v>99.796000000000021</v>
      </c>
      <c r="N15" s="3"/>
    </row>
    <row r="16" spans="1:14" s="2" customFormat="1" ht="13">
      <c r="A16" s="2" t="s">
        <v>79</v>
      </c>
      <c r="B16" s="4">
        <v>0</v>
      </c>
      <c r="C16" s="4">
        <v>4.0000000000000001E-3</v>
      </c>
      <c r="D16" s="4">
        <v>4.4999999999999998E-2</v>
      </c>
      <c r="E16" s="4">
        <v>50.597000000000001</v>
      </c>
      <c r="F16" s="4">
        <v>0.105</v>
      </c>
      <c r="G16" s="4">
        <v>41.945999999999998</v>
      </c>
      <c r="H16" s="4">
        <v>7.6879999999999997</v>
      </c>
      <c r="I16" s="4">
        <v>2E-3</v>
      </c>
      <c r="J16" s="4">
        <v>0.37</v>
      </c>
      <c r="K16" s="4">
        <v>0.01</v>
      </c>
      <c r="L16" s="4">
        <v>0</v>
      </c>
      <c r="M16" s="4">
        <v>100.76700000000001</v>
      </c>
      <c r="N16" s="3"/>
    </row>
    <row r="17" spans="1:14" s="2" customFormat="1" ht="13">
      <c r="A17" s="2" t="s">
        <v>79</v>
      </c>
      <c r="B17" s="4">
        <v>6.0000000000000001E-3</v>
      </c>
      <c r="C17" s="4">
        <v>0</v>
      </c>
      <c r="D17" s="4">
        <v>3.2000000000000001E-2</v>
      </c>
      <c r="E17" s="4">
        <v>50.643000000000001</v>
      </c>
      <c r="F17" s="4">
        <v>0.11600000000000001</v>
      </c>
      <c r="G17" s="4">
        <v>41.546999999999997</v>
      </c>
      <c r="H17" s="4">
        <v>7.524</v>
      </c>
      <c r="I17" s="4">
        <v>0</v>
      </c>
      <c r="J17" s="4">
        <v>0.34200000000000003</v>
      </c>
      <c r="K17" s="4">
        <v>0</v>
      </c>
      <c r="L17" s="4">
        <v>1E-3</v>
      </c>
      <c r="M17" s="4">
        <v>100.211</v>
      </c>
      <c r="N17" s="3"/>
    </row>
    <row r="18" spans="1:14" s="2" customFormat="1" ht="13">
      <c r="A18" s="2" t="s">
        <v>80</v>
      </c>
      <c r="B18" s="4">
        <v>9.6000000000000002E-2</v>
      </c>
      <c r="C18" s="4">
        <v>0.623</v>
      </c>
      <c r="D18" s="4">
        <v>21.713999999999999</v>
      </c>
      <c r="E18" s="4">
        <v>19.86</v>
      </c>
      <c r="F18" s="4">
        <v>0.27100000000000002</v>
      </c>
      <c r="G18" s="4">
        <v>41.889000000000003</v>
      </c>
      <c r="H18" s="4">
        <v>10.138999999999999</v>
      </c>
      <c r="I18" s="4">
        <v>0</v>
      </c>
      <c r="J18" s="4">
        <v>0</v>
      </c>
      <c r="K18" s="4">
        <v>4.4829999999999997</v>
      </c>
      <c r="L18" s="4">
        <v>1.2050000000000001</v>
      </c>
      <c r="M18" s="4">
        <v>100.28</v>
      </c>
      <c r="N18" s="3"/>
    </row>
    <row r="19" spans="1:14" s="2" customFormat="1" ht="13">
      <c r="A19" s="2" t="s">
        <v>81</v>
      </c>
      <c r="B19" s="4">
        <v>2.9020000000000001</v>
      </c>
      <c r="C19" s="4">
        <v>1.2999999999999999E-2</v>
      </c>
      <c r="D19" s="4">
        <v>19.277999999999999</v>
      </c>
      <c r="E19" s="4">
        <v>2.9000000000000001E-2</v>
      </c>
      <c r="F19" s="4">
        <v>6.0000000000000001E-3</v>
      </c>
      <c r="G19" s="4">
        <v>64.406000000000006</v>
      </c>
      <c r="H19" s="4">
        <v>0.16900000000000001</v>
      </c>
      <c r="I19" s="4">
        <v>12.196</v>
      </c>
      <c r="J19" s="4">
        <v>0</v>
      </c>
      <c r="K19" s="4">
        <v>0</v>
      </c>
      <c r="L19" s="4">
        <v>0.06</v>
      </c>
      <c r="M19" s="4">
        <v>99.058999999999997</v>
      </c>
      <c r="N19" s="3"/>
    </row>
    <row r="20" spans="1:14" s="2" customFormat="1" ht="13">
      <c r="A20" s="2" t="s">
        <v>82</v>
      </c>
    </row>
    <row r="21" spans="1:14" s="2" customFormat="1" ht="13">
      <c r="A21" s="2" t="s">
        <v>83</v>
      </c>
      <c r="B21" s="2" t="s">
        <v>84</v>
      </c>
      <c r="C21" s="2" t="s">
        <v>82</v>
      </c>
    </row>
    <row r="22" spans="1:14" s="2" customFormat="1" ht="13">
      <c r="A22" s="2" t="s">
        <v>85</v>
      </c>
      <c r="B22" s="2" t="s">
        <v>82</v>
      </c>
    </row>
    <row r="23" spans="1:14" s="2" customFormat="1" ht="13">
      <c r="A23" s="2" t="s">
        <v>86</v>
      </c>
      <c r="B23" s="2" t="s">
        <v>87</v>
      </c>
      <c r="C23" s="2" t="s">
        <v>88</v>
      </c>
      <c r="D23" s="2" t="s">
        <v>89</v>
      </c>
      <c r="E23" s="2" t="s">
        <v>90</v>
      </c>
      <c r="F23" s="2" t="s">
        <v>91</v>
      </c>
      <c r="H23" s="2" t="s">
        <v>92</v>
      </c>
      <c r="I23" s="2" t="s">
        <v>93</v>
      </c>
      <c r="J23" s="2" t="s">
        <v>94</v>
      </c>
      <c r="L23" s="2" t="s">
        <v>82</v>
      </c>
    </row>
    <row r="24" spans="1:14" s="2" customFormat="1" ht="13">
      <c r="A24" s="2" t="s">
        <v>95</v>
      </c>
      <c r="B24" s="2" t="s">
        <v>96</v>
      </c>
      <c r="C24" s="2" t="s">
        <v>97</v>
      </c>
      <c r="D24" s="2" t="s">
        <v>98</v>
      </c>
      <c r="E24" s="2">
        <v>15</v>
      </c>
      <c r="F24" s="2">
        <v>129.05699999999999</v>
      </c>
      <c r="G24" s="2">
        <v>1.1910099999999999</v>
      </c>
      <c r="H24" s="2">
        <v>5.5</v>
      </c>
      <c r="I24" s="2">
        <v>6</v>
      </c>
      <c r="L24" s="2" t="s">
        <v>82</v>
      </c>
    </row>
    <row r="25" spans="1:14" s="2" customFormat="1" ht="13">
      <c r="A25" s="2" t="s">
        <v>99</v>
      </c>
      <c r="B25" s="2" t="s">
        <v>96</v>
      </c>
      <c r="C25" s="2" t="s">
        <v>97</v>
      </c>
      <c r="D25" s="2" t="s">
        <v>100</v>
      </c>
      <c r="E25" s="2">
        <v>15</v>
      </c>
      <c r="F25" s="2">
        <v>107.574</v>
      </c>
      <c r="G25" s="2">
        <v>0.98899999999999999</v>
      </c>
      <c r="H25" s="2">
        <v>5</v>
      </c>
      <c r="I25" s="2">
        <v>4</v>
      </c>
      <c r="L25" s="2" t="s">
        <v>82</v>
      </c>
    </row>
    <row r="26" spans="1:14" s="2" customFormat="1" ht="13">
      <c r="A26" s="2" t="s">
        <v>101</v>
      </c>
      <c r="B26" s="2" t="s">
        <v>96</v>
      </c>
      <c r="C26" s="2" t="s">
        <v>102</v>
      </c>
      <c r="D26" s="2" t="s">
        <v>103</v>
      </c>
      <c r="E26" s="2">
        <v>15</v>
      </c>
      <c r="F26" s="2">
        <v>159.315</v>
      </c>
      <c r="G26" s="2">
        <v>0.22897000000000001</v>
      </c>
      <c r="H26" s="2">
        <v>0.7</v>
      </c>
      <c r="I26" s="2">
        <v>0.8</v>
      </c>
      <c r="L26" s="2" t="s">
        <v>82</v>
      </c>
    </row>
    <row r="27" spans="1:14" s="2" customFormat="1" ht="13">
      <c r="A27" s="2" t="s">
        <v>104</v>
      </c>
      <c r="B27" s="2" t="s">
        <v>96</v>
      </c>
      <c r="C27" s="2" t="s">
        <v>105</v>
      </c>
      <c r="D27" s="2" t="s">
        <v>106</v>
      </c>
      <c r="E27" s="2">
        <v>15</v>
      </c>
      <c r="F27" s="2">
        <v>120.399</v>
      </c>
      <c r="G27" s="2">
        <v>0.37413999999999997</v>
      </c>
      <c r="H27" s="2">
        <v>5</v>
      </c>
      <c r="I27" s="2">
        <v>5</v>
      </c>
      <c r="L27" s="2" t="s">
        <v>82</v>
      </c>
    </row>
    <row r="28" spans="1:14" s="2" customFormat="1" ht="13">
      <c r="A28" s="2" t="s">
        <v>107</v>
      </c>
      <c r="B28" s="2" t="s">
        <v>96</v>
      </c>
      <c r="C28" s="2" t="s">
        <v>97</v>
      </c>
      <c r="D28" s="2" t="s">
        <v>98</v>
      </c>
      <c r="E28" s="2">
        <v>15</v>
      </c>
      <c r="F28" s="2">
        <v>90.119</v>
      </c>
      <c r="G28" s="2">
        <v>0.83392999999999995</v>
      </c>
      <c r="H28" s="2">
        <v>3.75</v>
      </c>
      <c r="I28" s="2">
        <v>1.85</v>
      </c>
      <c r="L28" s="2" t="s">
        <v>82</v>
      </c>
    </row>
    <row r="29" spans="1:14" s="2" customFormat="1" ht="13">
      <c r="A29" s="2" t="s">
        <v>108</v>
      </c>
      <c r="B29" s="2" t="s">
        <v>96</v>
      </c>
      <c r="C29" s="2" t="s">
        <v>102</v>
      </c>
      <c r="D29" s="2" t="s">
        <v>103</v>
      </c>
      <c r="E29" s="2">
        <v>15</v>
      </c>
      <c r="F29" s="2">
        <v>146.18</v>
      </c>
      <c r="G29" s="2">
        <v>0.21018000000000001</v>
      </c>
      <c r="H29" s="2">
        <v>1</v>
      </c>
      <c r="I29" s="2">
        <v>1.1000000000000001</v>
      </c>
      <c r="L29" s="2" t="s">
        <v>82</v>
      </c>
    </row>
    <row r="30" spans="1:14" s="2" customFormat="1" ht="13">
      <c r="A30" s="2" t="s">
        <v>109</v>
      </c>
      <c r="B30" s="2" t="s">
        <v>96</v>
      </c>
      <c r="C30" s="2" t="s">
        <v>105</v>
      </c>
      <c r="D30" s="2" t="s">
        <v>106</v>
      </c>
      <c r="E30" s="2">
        <v>15</v>
      </c>
      <c r="F30" s="2">
        <v>108.276</v>
      </c>
      <c r="G30" s="2">
        <v>0.33584000000000003</v>
      </c>
      <c r="H30" s="2">
        <v>0.5</v>
      </c>
      <c r="I30" s="2">
        <v>0.7</v>
      </c>
      <c r="L30" s="2" t="s">
        <v>82</v>
      </c>
    </row>
    <row r="31" spans="1:14" s="2" customFormat="1" ht="13">
      <c r="A31" s="2" t="s">
        <v>110</v>
      </c>
      <c r="B31" s="2" t="s">
        <v>96</v>
      </c>
      <c r="C31" s="2" t="s">
        <v>97</v>
      </c>
      <c r="D31" s="2" t="s">
        <v>98</v>
      </c>
      <c r="E31" s="2">
        <v>15</v>
      </c>
      <c r="F31" s="2">
        <v>76.814999999999998</v>
      </c>
      <c r="G31" s="2">
        <v>0.71253999999999995</v>
      </c>
      <c r="H31" s="2">
        <v>5</v>
      </c>
      <c r="I31" s="2">
        <v>5</v>
      </c>
      <c r="L31" s="2" t="s">
        <v>82</v>
      </c>
    </row>
    <row r="32" spans="1:14" s="2" customFormat="1" ht="13">
      <c r="A32" s="2" t="s">
        <v>111</v>
      </c>
      <c r="B32" s="2" t="s">
        <v>96</v>
      </c>
      <c r="C32" s="2" t="s">
        <v>102</v>
      </c>
      <c r="D32" s="2" t="s">
        <v>103</v>
      </c>
      <c r="E32" s="2">
        <v>15</v>
      </c>
      <c r="F32" s="2">
        <v>134.63800000000001</v>
      </c>
      <c r="G32" s="2">
        <v>0.19359999999999999</v>
      </c>
      <c r="H32" s="2">
        <v>1.1499999999999999</v>
      </c>
      <c r="I32" s="2">
        <v>2.1</v>
      </c>
      <c r="L32" s="2" t="s">
        <v>82</v>
      </c>
    </row>
    <row r="33" spans="1:13" s="2" customFormat="1" ht="13">
      <c r="A33" s="2" t="s">
        <v>112</v>
      </c>
      <c r="B33" s="2" t="s">
        <v>96</v>
      </c>
      <c r="C33" s="2" t="s">
        <v>105</v>
      </c>
      <c r="D33" s="2" t="s">
        <v>106</v>
      </c>
      <c r="E33" s="2">
        <v>15</v>
      </c>
      <c r="F33" s="2">
        <v>89.039000000000001</v>
      </c>
      <c r="G33" s="2">
        <v>0.27484999999999998</v>
      </c>
      <c r="H33" s="2">
        <v>1.9</v>
      </c>
      <c r="I33" s="2">
        <v>1.8</v>
      </c>
      <c r="L33" s="2" t="s">
        <v>82</v>
      </c>
    </row>
    <row r="34" spans="1:13" s="2" customFormat="1" ht="13">
      <c r="A34" s="2" t="s">
        <v>113</v>
      </c>
      <c r="B34" s="2" t="s">
        <v>96</v>
      </c>
      <c r="C34" s="2" t="s">
        <v>102</v>
      </c>
      <c r="D34" s="2" t="s">
        <v>103</v>
      </c>
      <c r="E34" s="2">
        <v>15</v>
      </c>
      <c r="F34" s="2">
        <v>115.218</v>
      </c>
      <c r="G34" s="2">
        <v>0.16578999999999999</v>
      </c>
      <c r="H34" s="2">
        <v>1.75</v>
      </c>
      <c r="I34" s="2">
        <v>4.5</v>
      </c>
      <c r="L34" s="2" t="s">
        <v>82</v>
      </c>
    </row>
    <row r="35" spans="1:13" s="2" customFormat="1" ht="13">
      <c r="A35" s="2" t="s">
        <v>82</v>
      </c>
    </row>
    <row r="36" spans="1:13" s="2" customFormat="1" ht="13">
      <c r="A36" s="2" t="s">
        <v>86</v>
      </c>
      <c r="B36" s="2" t="s">
        <v>114</v>
      </c>
      <c r="C36" s="2" t="s">
        <v>115</v>
      </c>
      <c r="D36" s="2" t="s">
        <v>116</v>
      </c>
      <c r="E36" s="2" t="s">
        <v>117</v>
      </c>
      <c r="F36" s="2" t="s">
        <v>118</v>
      </c>
      <c r="G36" s="2" t="s">
        <v>119</v>
      </c>
      <c r="H36" s="2" t="s">
        <v>120</v>
      </c>
      <c r="I36" s="2" t="s">
        <v>121</v>
      </c>
      <c r="J36" s="2" t="s">
        <v>82</v>
      </c>
    </row>
    <row r="37" spans="1:13" s="2" customFormat="1" ht="13">
      <c r="A37" s="2" t="s">
        <v>95</v>
      </c>
      <c r="B37" s="2">
        <v>10</v>
      </c>
      <c r="C37" s="2">
        <v>5</v>
      </c>
      <c r="D37" s="2" t="s">
        <v>122</v>
      </c>
      <c r="E37" s="2">
        <v>0</v>
      </c>
      <c r="F37" s="2">
        <v>32</v>
      </c>
      <c r="G37" s="2">
        <v>1674</v>
      </c>
      <c r="H37" s="2">
        <v>0.8</v>
      </c>
      <c r="I37" s="2">
        <v>4.7</v>
      </c>
      <c r="J37" s="2" t="s">
        <v>123</v>
      </c>
      <c r="K37" s="2" t="s">
        <v>124</v>
      </c>
      <c r="M37" s="2" t="s">
        <v>82</v>
      </c>
    </row>
    <row r="38" spans="1:13" s="2" customFormat="1" ht="13">
      <c r="A38" s="2" t="s">
        <v>99</v>
      </c>
      <c r="B38" s="2">
        <v>20</v>
      </c>
      <c r="C38" s="2">
        <v>10</v>
      </c>
      <c r="D38" s="2" t="s">
        <v>122</v>
      </c>
      <c r="E38" s="2">
        <v>0</v>
      </c>
      <c r="F38" s="2">
        <v>32</v>
      </c>
      <c r="G38" s="2">
        <v>1660</v>
      </c>
      <c r="H38" s="2">
        <v>1</v>
      </c>
      <c r="I38" s="2">
        <v>5</v>
      </c>
      <c r="J38" s="2" t="s">
        <v>123</v>
      </c>
      <c r="K38" s="2" t="s">
        <v>124</v>
      </c>
      <c r="M38" s="2" t="s">
        <v>82</v>
      </c>
    </row>
    <row r="39" spans="1:13" s="2" customFormat="1" ht="13">
      <c r="A39" s="2" t="s">
        <v>101</v>
      </c>
      <c r="B39" s="2">
        <v>20</v>
      </c>
      <c r="C39" s="2">
        <v>10</v>
      </c>
      <c r="D39" s="2" t="s">
        <v>122</v>
      </c>
      <c r="E39" s="2">
        <v>0</v>
      </c>
      <c r="F39" s="2">
        <v>32</v>
      </c>
      <c r="G39" s="2">
        <v>1716</v>
      </c>
      <c r="H39" s="2">
        <v>0.7</v>
      </c>
      <c r="I39" s="2">
        <v>0</v>
      </c>
      <c r="J39" s="2" t="s">
        <v>123</v>
      </c>
      <c r="K39" s="2" t="s">
        <v>125</v>
      </c>
      <c r="M39" s="2" t="s">
        <v>82</v>
      </c>
    </row>
    <row r="40" spans="1:13" s="2" customFormat="1" ht="13">
      <c r="A40" s="2" t="s">
        <v>104</v>
      </c>
      <c r="B40" s="2">
        <v>20</v>
      </c>
      <c r="C40" s="2">
        <v>10</v>
      </c>
      <c r="D40" s="2" t="s">
        <v>122</v>
      </c>
      <c r="E40" s="2">
        <v>0</v>
      </c>
      <c r="F40" s="2">
        <v>64</v>
      </c>
      <c r="G40" s="2">
        <v>1682</v>
      </c>
      <c r="H40" s="2">
        <v>0.7</v>
      </c>
      <c r="I40" s="2">
        <v>0</v>
      </c>
      <c r="J40" s="2" t="s">
        <v>123</v>
      </c>
      <c r="K40" s="2" t="s">
        <v>125</v>
      </c>
      <c r="M40" s="2" t="s">
        <v>82</v>
      </c>
    </row>
    <row r="41" spans="1:13" s="2" customFormat="1" ht="13">
      <c r="A41" s="2" t="s">
        <v>107</v>
      </c>
      <c r="B41" s="2">
        <v>10</v>
      </c>
      <c r="C41" s="2">
        <v>5</v>
      </c>
      <c r="D41" s="2" t="s">
        <v>122</v>
      </c>
      <c r="E41" s="2">
        <v>0</v>
      </c>
      <c r="F41" s="2">
        <v>32</v>
      </c>
      <c r="G41" s="2">
        <v>1674</v>
      </c>
      <c r="H41" s="2">
        <v>1</v>
      </c>
      <c r="I41" s="2">
        <v>5</v>
      </c>
      <c r="J41" s="2" t="s">
        <v>123</v>
      </c>
      <c r="K41" s="2" t="s">
        <v>124</v>
      </c>
      <c r="M41" s="2" t="s">
        <v>82</v>
      </c>
    </row>
    <row r="42" spans="1:13" s="2" customFormat="1" ht="13">
      <c r="A42" s="2" t="s">
        <v>108</v>
      </c>
      <c r="B42" s="2">
        <v>20</v>
      </c>
      <c r="C42" s="2">
        <v>10</v>
      </c>
      <c r="D42" s="2" t="s">
        <v>122</v>
      </c>
      <c r="E42" s="2">
        <v>0</v>
      </c>
      <c r="F42" s="2">
        <v>32</v>
      </c>
      <c r="G42" s="2">
        <v>1716</v>
      </c>
      <c r="H42" s="2">
        <v>0.7</v>
      </c>
      <c r="I42" s="2">
        <v>0</v>
      </c>
      <c r="J42" s="2" t="s">
        <v>123</v>
      </c>
      <c r="K42" s="2" t="s">
        <v>125</v>
      </c>
      <c r="M42" s="2" t="s">
        <v>82</v>
      </c>
    </row>
    <row r="43" spans="1:13" s="2" customFormat="1" ht="13">
      <c r="A43" s="2" t="s">
        <v>109</v>
      </c>
      <c r="B43" s="2">
        <v>10</v>
      </c>
      <c r="C43" s="2">
        <v>5</v>
      </c>
      <c r="D43" s="2" t="s">
        <v>122</v>
      </c>
      <c r="E43" s="2">
        <v>0</v>
      </c>
      <c r="F43" s="2">
        <v>64</v>
      </c>
      <c r="G43" s="2">
        <v>1682</v>
      </c>
      <c r="H43" s="2">
        <v>2</v>
      </c>
      <c r="I43" s="2">
        <v>0</v>
      </c>
      <c r="J43" s="2" t="s">
        <v>123</v>
      </c>
      <c r="K43" s="2" t="s">
        <v>125</v>
      </c>
      <c r="M43" s="2" t="s">
        <v>82</v>
      </c>
    </row>
    <row r="44" spans="1:13" s="2" customFormat="1" ht="13">
      <c r="A44" s="2" t="s">
        <v>110</v>
      </c>
      <c r="B44" s="2">
        <v>10</v>
      </c>
      <c r="C44" s="2">
        <v>5</v>
      </c>
      <c r="D44" s="2" t="s">
        <v>122</v>
      </c>
      <c r="E44" s="2">
        <v>0</v>
      </c>
      <c r="F44" s="2">
        <v>32</v>
      </c>
      <c r="G44" s="2">
        <v>1674</v>
      </c>
      <c r="H44" s="2">
        <v>2.5</v>
      </c>
      <c r="I44" s="2">
        <v>5.5</v>
      </c>
      <c r="J44" s="2" t="s">
        <v>123</v>
      </c>
      <c r="K44" s="2" t="s">
        <v>124</v>
      </c>
      <c r="M44" s="2" t="s">
        <v>82</v>
      </c>
    </row>
    <row r="45" spans="1:13" s="2" customFormat="1" ht="13">
      <c r="A45" s="2" t="s">
        <v>111</v>
      </c>
      <c r="B45" s="2">
        <v>20</v>
      </c>
      <c r="C45" s="2">
        <v>10</v>
      </c>
      <c r="D45" s="2" t="s">
        <v>122</v>
      </c>
      <c r="E45" s="2">
        <v>0</v>
      </c>
      <c r="F45" s="2">
        <v>32</v>
      </c>
      <c r="G45" s="2">
        <v>1716</v>
      </c>
      <c r="H45" s="2">
        <v>0.7</v>
      </c>
      <c r="I45" s="2">
        <v>0</v>
      </c>
      <c r="J45" s="2" t="s">
        <v>123</v>
      </c>
      <c r="K45" s="2" t="s">
        <v>125</v>
      </c>
      <c r="M45" s="2" t="s">
        <v>82</v>
      </c>
    </row>
    <row r="46" spans="1:13" s="2" customFormat="1" ht="13">
      <c r="A46" s="2" t="s">
        <v>112</v>
      </c>
      <c r="B46" s="2">
        <v>20</v>
      </c>
      <c r="C46" s="2">
        <v>10</v>
      </c>
      <c r="D46" s="2" t="s">
        <v>122</v>
      </c>
      <c r="E46" s="2">
        <v>0</v>
      </c>
      <c r="F46" s="2">
        <v>64</v>
      </c>
      <c r="G46" s="2">
        <v>1682</v>
      </c>
      <c r="H46" s="2">
        <v>0.7</v>
      </c>
      <c r="I46" s="2">
        <v>0</v>
      </c>
      <c r="J46" s="2" t="s">
        <v>123</v>
      </c>
      <c r="K46" s="2" t="s">
        <v>125</v>
      </c>
      <c r="M46" s="2" t="s">
        <v>82</v>
      </c>
    </row>
    <row r="47" spans="1:13" s="2" customFormat="1" ht="13">
      <c r="A47" s="2" t="s">
        <v>113</v>
      </c>
      <c r="B47" s="2">
        <v>20</v>
      </c>
      <c r="C47" s="2">
        <v>10</v>
      </c>
      <c r="D47" s="2" t="s">
        <v>122</v>
      </c>
      <c r="E47" s="2">
        <v>0</v>
      </c>
      <c r="F47" s="2">
        <v>32</v>
      </c>
      <c r="G47" s="2">
        <v>1716</v>
      </c>
      <c r="H47" s="2">
        <v>0.7</v>
      </c>
      <c r="I47" s="2">
        <v>0</v>
      </c>
      <c r="J47" s="2" t="s">
        <v>123</v>
      </c>
      <c r="K47" s="2" t="s">
        <v>125</v>
      </c>
      <c r="M47" s="2" t="s">
        <v>82</v>
      </c>
    </row>
    <row r="48" spans="1:13" s="2" customFormat="1" ht="13">
      <c r="A48" s="2" t="s">
        <v>82</v>
      </c>
    </row>
    <row r="49" spans="1:12" s="2" customFormat="1" ht="13">
      <c r="A49" s="2" t="s">
        <v>126</v>
      </c>
      <c r="B49" s="5">
        <v>2.0120000000000001E-8</v>
      </c>
      <c r="C49" s="2" t="s">
        <v>82</v>
      </c>
    </row>
    <row r="50" spans="1:12" s="2" customFormat="1" ht="13">
      <c r="A50" s="2" t="s">
        <v>86</v>
      </c>
      <c r="B50" s="2" t="s">
        <v>127</v>
      </c>
      <c r="C50" s="2" t="s">
        <v>128</v>
      </c>
      <c r="D50" s="2" t="s">
        <v>129</v>
      </c>
      <c r="E50" s="2" t="s">
        <v>130</v>
      </c>
      <c r="F50" s="2" t="s">
        <v>131</v>
      </c>
      <c r="G50" s="2" t="s">
        <v>132</v>
      </c>
      <c r="H50" s="2" t="s">
        <v>82</v>
      </c>
    </row>
    <row r="51" spans="1:12" s="2" customFormat="1" ht="13">
      <c r="A51" s="2" t="s">
        <v>95</v>
      </c>
      <c r="B51" s="2">
        <v>129.05699999999999</v>
      </c>
      <c r="C51" s="2">
        <v>0.8</v>
      </c>
      <c r="D51" s="2">
        <v>7</v>
      </c>
      <c r="E51" s="2">
        <v>5.8</v>
      </c>
      <c r="F51" s="2">
        <v>151.04</v>
      </c>
      <c r="G51" s="2">
        <v>273</v>
      </c>
      <c r="J51" s="2" t="s">
        <v>82</v>
      </c>
    </row>
    <row r="52" spans="1:12" s="2" customFormat="1" ht="13">
      <c r="A52" s="2" t="s">
        <v>99</v>
      </c>
      <c r="B52" s="2">
        <v>107.574</v>
      </c>
      <c r="C52" s="2">
        <v>1704.9</v>
      </c>
      <c r="D52" s="2">
        <v>19.899999999999999</v>
      </c>
      <c r="E52" s="2">
        <v>17.399999999999999</v>
      </c>
      <c r="F52" s="2">
        <v>0.55000000000000004</v>
      </c>
      <c r="G52" s="2">
        <v>150</v>
      </c>
      <c r="I52" s="2" t="s">
        <v>82</v>
      </c>
    </row>
    <row r="53" spans="1:12" s="2" customFormat="1" ht="13">
      <c r="A53" s="2" t="s">
        <v>101</v>
      </c>
      <c r="B53" s="2">
        <v>159.291</v>
      </c>
      <c r="C53" s="2">
        <v>0.2</v>
      </c>
      <c r="D53" s="2">
        <v>14.3</v>
      </c>
      <c r="E53" s="2">
        <v>14.4</v>
      </c>
      <c r="F53" s="2">
        <v>784.06</v>
      </c>
      <c r="G53" s="2">
        <v>129</v>
      </c>
      <c r="J53" s="2" t="s">
        <v>82</v>
      </c>
    </row>
    <row r="54" spans="1:12" s="2" customFormat="1" ht="13">
      <c r="A54" s="2" t="s">
        <v>104</v>
      </c>
      <c r="B54" s="2">
        <v>120.399</v>
      </c>
      <c r="C54" s="2">
        <v>-0.5</v>
      </c>
      <c r="D54" s="2">
        <v>15.2</v>
      </c>
      <c r="E54" s="2">
        <v>12.6</v>
      </c>
      <c r="F54" s="2">
        <v>100</v>
      </c>
      <c r="G54" s="2">
        <v>195</v>
      </c>
      <c r="J54" s="2" t="s">
        <v>82</v>
      </c>
    </row>
    <row r="55" spans="1:12" s="2" customFormat="1" ht="13">
      <c r="A55" s="2" t="s">
        <v>107</v>
      </c>
      <c r="B55" s="2">
        <v>90.119</v>
      </c>
      <c r="C55" s="2">
        <v>7.7</v>
      </c>
      <c r="D55" s="2">
        <v>28.2</v>
      </c>
      <c r="E55" s="2">
        <v>19.2</v>
      </c>
      <c r="F55" s="2">
        <v>29.87</v>
      </c>
      <c r="G55" s="2">
        <v>168</v>
      </c>
      <c r="I55" s="2" t="s">
        <v>82</v>
      </c>
    </row>
    <row r="56" spans="1:12" s="2" customFormat="1" ht="13">
      <c r="A56" s="2" t="s">
        <v>108</v>
      </c>
      <c r="B56" s="2">
        <v>146.18</v>
      </c>
      <c r="C56" s="2">
        <v>0.4</v>
      </c>
      <c r="D56" s="2">
        <v>20</v>
      </c>
      <c r="E56" s="2">
        <v>21.1</v>
      </c>
      <c r="F56" s="2">
        <v>337.97</v>
      </c>
      <c r="G56" s="2">
        <v>134</v>
      </c>
      <c r="J56" s="2" t="s">
        <v>82</v>
      </c>
    </row>
    <row r="57" spans="1:12" s="2" customFormat="1" ht="13">
      <c r="A57" s="2" t="s">
        <v>109</v>
      </c>
      <c r="B57" s="2">
        <v>108.276</v>
      </c>
      <c r="C57" s="2">
        <v>2661.2</v>
      </c>
      <c r="D57" s="2">
        <v>753.2</v>
      </c>
      <c r="E57" s="2">
        <v>37</v>
      </c>
      <c r="F57" s="2">
        <v>0.72</v>
      </c>
      <c r="G57" s="2">
        <v>315</v>
      </c>
      <c r="I57" s="2" t="s">
        <v>82</v>
      </c>
    </row>
    <row r="58" spans="1:12" s="2" customFormat="1" ht="13">
      <c r="A58" s="2" t="s">
        <v>110</v>
      </c>
      <c r="B58" s="2">
        <v>76.814999999999998</v>
      </c>
      <c r="C58" s="2">
        <v>7464.9</v>
      </c>
      <c r="D58" s="2">
        <v>75.2</v>
      </c>
      <c r="E58" s="2">
        <v>31.2</v>
      </c>
      <c r="F58" s="2">
        <v>0.37</v>
      </c>
      <c r="G58" s="2">
        <v>242</v>
      </c>
      <c r="I58" s="2" t="s">
        <v>82</v>
      </c>
    </row>
    <row r="59" spans="1:12" s="2" customFormat="1" ht="13">
      <c r="A59" s="2" t="s">
        <v>111</v>
      </c>
      <c r="B59" s="2">
        <v>134.63800000000001</v>
      </c>
      <c r="C59" s="2">
        <v>6.9</v>
      </c>
      <c r="D59" s="2">
        <v>21.1</v>
      </c>
      <c r="E59" s="2">
        <v>22.2</v>
      </c>
      <c r="F59" s="2">
        <v>23.39</v>
      </c>
      <c r="G59" s="2">
        <v>117</v>
      </c>
      <c r="I59" s="2" t="s">
        <v>82</v>
      </c>
    </row>
    <row r="60" spans="1:12" s="2" customFormat="1" ht="13">
      <c r="A60" s="2" t="s">
        <v>112</v>
      </c>
      <c r="B60" s="2">
        <v>89.039000000000001</v>
      </c>
      <c r="C60" s="2">
        <v>3.8</v>
      </c>
      <c r="D60" s="2">
        <v>26.5</v>
      </c>
      <c r="E60" s="2">
        <v>21.1</v>
      </c>
      <c r="F60" s="2">
        <v>42.39</v>
      </c>
      <c r="G60" s="2">
        <v>158</v>
      </c>
      <c r="J60" s="2" t="s">
        <v>82</v>
      </c>
    </row>
    <row r="61" spans="1:12" s="2" customFormat="1" ht="13">
      <c r="A61" s="2" t="s">
        <v>113</v>
      </c>
      <c r="B61" s="2">
        <v>115.218</v>
      </c>
      <c r="C61" s="2">
        <v>1.2</v>
      </c>
      <c r="D61" s="2">
        <v>37.700000000000003</v>
      </c>
      <c r="E61" s="2">
        <v>34.9</v>
      </c>
      <c r="F61" s="2">
        <v>171.67</v>
      </c>
      <c r="G61" s="2">
        <v>155</v>
      </c>
      <c r="J61" s="2" t="s">
        <v>82</v>
      </c>
    </row>
    <row r="63" spans="1:12" ht="18">
      <c r="A63" s="30" t="s">
        <v>473</v>
      </c>
      <c r="B63" s="26"/>
      <c r="C63" s="26"/>
      <c r="D63" s="26"/>
      <c r="E63" s="8"/>
      <c r="F63" s="8"/>
      <c r="G63" s="8"/>
      <c r="H63" s="8"/>
      <c r="I63" s="8"/>
      <c r="J63" s="8"/>
      <c r="K63" s="8"/>
      <c r="L63" s="8"/>
    </row>
    <row r="64" spans="1:12" ht="18">
      <c r="A64" s="27" t="s">
        <v>471</v>
      </c>
      <c r="B64" s="26"/>
      <c r="C64" s="26"/>
      <c r="D64" s="26"/>
      <c r="E64" s="8"/>
      <c r="F64" s="8"/>
      <c r="G64" s="8"/>
      <c r="H64" s="8"/>
      <c r="I64" s="8"/>
      <c r="J64" s="8"/>
      <c r="K64" s="8"/>
      <c r="L64" s="8"/>
    </row>
    <row r="65" spans="1:12" ht="18">
      <c r="A65" s="27" t="s">
        <v>472</v>
      </c>
      <c r="B65" s="26"/>
      <c r="C65" s="26"/>
      <c r="D65" s="26"/>
      <c r="E65" s="8"/>
      <c r="F65" s="8"/>
      <c r="G65" s="8"/>
      <c r="H65" s="8"/>
      <c r="I65" s="8"/>
      <c r="J65" s="8"/>
      <c r="K65" s="8"/>
      <c r="L65" s="8"/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V45"/>
  <sheetViews>
    <sheetView workbookViewId="0"/>
  </sheetViews>
  <sheetFormatPr baseColWidth="10" defaultColWidth="9" defaultRowHeight="12"/>
  <cols>
    <col min="1" max="1" width="18.19921875" style="8" customWidth="1"/>
    <col min="2" max="2" width="11" style="8" bestFit="1" customWidth="1"/>
    <col min="3" max="3" width="14.19921875" style="8" bestFit="1" customWidth="1"/>
    <col min="4" max="4" width="11" style="8" bestFit="1" customWidth="1"/>
    <col min="5" max="5" width="16" style="8" bestFit="1" customWidth="1"/>
    <col min="6" max="10" width="11" style="8" bestFit="1" customWidth="1"/>
    <col min="11" max="14" width="9.3984375" style="8"/>
    <col min="15" max="15" width="9.3984375" style="8" bestFit="1" customWidth="1"/>
    <col min="16" max="16" width="15.59765625" style="8" bestFit="1" customWidth="1"/>
    <col min="17" max="17" width="16.19921875" style="8" bestFit="1" customWidth="1"/>
    <col min="18" max="255" width="9.3984375" style="8"/>
    <col min="256" max="256" width="18.19921875" style="8" customWidth="1"/>
    <col min="257" max="257" width="10.796875" style="8" bestFit="1" customWidth="1"/>
    <col min="258" max="258" width="13.796875" style="8" bestFit="1" customWidth="1"/>
    <col min="259" max="259" width="10.796875" style="8" bestFit="1" customWidth="1"/>
    <col min="260" max="260" width="15.796875" style="8" bestFit="1" customWidth="1"/>
    <col min="261" max="265" width="10.796875" style="8" bestFit="1" customWidth="1"/>
    <col min="266" max="270" width="9.3984375" style="8"/>
    <col min="271" max="271" width="16" style="8" bestFit="1" customWidth="1"/>
    <col min="272" max="272" width="10.796875" style="8" bestFit="1" customWidth="1"/>
    <col min="273" max="273" width="16" style="8" bestFit="1" customWidth="1"/>
    <col min="274" max="511" width="9.3984375" style="8"/>
    <col min="512" max="512" width="18.19921875" style="8" customWidth="1"/>
    <col min="513" max="513" width="10.796875" style="8" bestFit="1" customWidth="1"/>
    <col min="514" max="514" width="13.796875" style="8" bestFit="1" customWidth="1"/>
    <col min="515" max="515" width="10.796875" style="8" bestFit="1" customWidth="1"/>
    <col min="516" max="516" width="15.796875" style="8" bestFit="1" customWidth="1"/>
    <col min="517" max="521" width="10.796875" style="8" bestFit="1" customWidth="1"/>
    <col min="522" max="526" width="9.3984375" style="8"/>
    <col min="527" max="527" width="16" style="8" bestFit="1" customWidth="1"/>
    <col min="528" max="528" width="10.796875" style="8" bestFit="1" customWidth="1"/>
    <col min="529" max="529" width="16" style="8" bestFit="1" customWidth="1"/>
    <col min="530" max="767" width="9.3984375" style="8"/>
    <col min="768" max="768" width="18.19921875" style="8" customWidth="1"/>
    <col min="769" max="769" width="10.796875" style="8" bestFit="1" customWidth="1"/>
    <col min="770" max="770" width="13.796875" style="8" bestFit="1" customWidth="1"/>
    <col min="771" max="771" width="10.796875" style="8" bestFit="1" customWidth="1"/>
    <col min="772" max="772" width="15.796875" style="8" bestFit="1" customWidth="1"/>
    <col min="773" max="777" width="10.796875" style="8" bestFit="1" customWidth="1"/>
    <col min="778" max="782" width="9.3984375" style="8"/>
    <col min="783" max="783" width="16" style="8" bestFit="1" customWidth="1"/>
    <col min="784" max="784" width="10.796875" style="8" bestFit="1" customWidth="1"/>
    <col min="785" max="785" width="16" style="8" bestFit="1" customWidth="1"/>
    <col min="786" max="1023" width="9.3984375" style="8"/>
    <col min="1024" max="1024" width="18.19921875" style="8" customWidth="1"/>
    <col min="1025" max="1025" width="10.796875" style="8" bestFit="1" customWidth="1"/>
    <col min="1026" max="1026" width="13.796875" style="8" bestFit="1" customWidth="1"/>
    <col min="1027" max="1027" width="10.796875" style="8" bestFit="1" customWidth="1"/>
    <col min="1028" max="1028" width="15.796875" style="8" bestFit="1" customWidth="1"/>
    <col min="1029" max="1033" width="10.796875" style="8" bestFit="1" customWidth="1"/>
    <col min="1034" max="1038" width="9.3984375" style="8"/>
    <col min="1039" max="1039" width="16" style="8" bestFit="1" customWidth="1"/>
    <col min="1040" max="1040" width="10.796875" style="8" bestFit="1" customWidth="1"/>
    <col min="1041" max="1041" width="16" style="8" bestFit="1" customWidth="1"/>
    <col min="1042" max="1279" width="9.3984375" style="8"/>
    <col min="1280" max="1280" width="18.19921875" style="8" customWidth="1"/>
    <col min="1281" max="1281" width="10.796875" style="8" bestFit="1" customWidth="1"/>
    <col min="1282" max="1282" width="13.796875" style="8" bestFit="1" customWidth="1"/>
    <col min="1283" max="1283" width="10.796875" style="8" bestFit="1" customWidth="1"/>
    <col min="1284" max="1284" width="15.796875" style="8" bestFit="1" customWidth="1"/>
    <col min="1285" max="1289" width="10.796875" style="8" bestFit="1" customWidth="1"/>
    <col min="1290" max="1294" width="9.3984375" style="8"/>
    <col min="1295" max="1295" width="16" style="8" bestFit="1" customWidth="1"/>
    <col min="1296" max="1296" width="10.796875" style="8" bestFit="1" customWidth="1"/>
    <col min="1297" max="1297" width="16" style="8" bestFit="1" customWidth="1"/>
    <col min="1298" max="1535" width="9.3984375" style="8"/>
    <col min="1536" max="1536" width="18.19921875" style="8" customWidth="1"/>
    <col min="1537" max="1537" width="10.796875" style="8" bestFit="1" customWidth="1"/>
    <col min="1538" max="1538" width="13.796875" style="8" bestFit="1" customWidth="1"/>
    <col min="1539" max="1539" width="10.796875" style="8" bestFit="1" customWidth="1"/>
    <col min="1540" max="1540" width="15.796875" style="8" bestFit="1" customWidth="1"/>
    <col min="1541" max="1545" width="10.796875" style="8" bestFit="1" customWidth="1"/>
    <col min="1546" max="1550" width="9.3984375" style="8"/>
    <col min="1551" max="1551" width="16" style="8" bestFit="1" customWidth="1"/>
    <col min="1552" max="1552" width="10.796875" style="8" bestFit="1" customWidth="1"/>
    <col min="1553" max="1553" width="16" style="8" bestFit="1" customWidth="1"/>
    <col min="1554" max="1791" width="9.3984375" style="8"/>
    <col min="1792" max="1792" width="18.19921875" style="8" customWidth="1"/>
    <col min="1793" max="1793" width="10.796875" style="8" bestFit="1" customWidth="1"/>
    <col min="1794" max="1794" width="13.796875" style="8" bestFit="1" customWidth="1"/>
    <col min="1795" max="1795" width="10.796875" style="8" bestFit="1" customWidth="1"/>
    <col min="1796" max="1796" width="15.796875" style="8" bestFit="1" customWidth="1"/>
    <col min="1797" max="1801" width="10.796875" style="8" bestFit="1" customWidth="1"/>
    <col min="1802" max="1806" width="9.3984375" style="8"/>
    <col min="1807" max="1807" width="16" style="8" bestFit="1" customWidth="1"/>
    <col min="1808" max="1808" width="10.796875" style="8" bestFit="1" customWidth="1"/>
    <col min="1809" max="1809" width="16" style="8" bestFit="1" customWidth="1"/>
    <col min="1810" max="2047" width="9.3984375" style="8"/>
    <col min="2048" max="2048" width="18.19921875" style="8" customWidth="1"/>
    <col min="2049" max="2049" width="10.796875" style="8" bestFit="1" customWidth="1"/>
    <col min="2050" max="2050" width="13.796875" style="8" bestFit="1" customWidth="1"/>
    <col min="2051" max="2051" width="10.796875" style="8" bestFit="1" customWidth="1"/>
    <col min="2052" max="2052" width="15.796875" style="8" bestFit="1" customWidth="1"/>
    <col min="2053" max="2057" width="10.796875" style="8" bestFit="1" customWidth="1"/>
    <col min="2058" max="2062" width="9.3984375" style="8"/>
    <col min="2063" max="2063" width="16" style="8" bestFit="1" customWidth="1"/>
    <col min="2064" max="2064" width="10.796875" style="8" bestFit="1" customWidth="1"/>
    <col min="2065" max="2065" width="16" style="8" bestFit="1" customWidth="1"/>
    <col min="2066" max="2303" width="9.3984375" style="8"/>
    <col min="2304" max="2304" width="18.19921875" style="8" customWidth="1"/>
    <col min="2305" max="2305" width="10.796875" style="8" bestFit="1" customWidth="1"/>
    <col min="2306" max="2306" width="13.796875" style="8" bestFit="1" customWidth="1"/>
    <col min="2307" max="2307" width="10.796875" style="8" bestFit="1" customWidth="1"/>
    <col min="2308" max="2308" width="15.796875" style="8" bestFit="1" customWidth="1"/>
    <col min="2309" max="2313" width="10.796875" style="8" bestFit="1" customWidth="1"/>
    <col min="2314" max="2318" width="9.3984375" style="8"/>
    <col min="2319" max="2319" width="16" style="8" bestFit="1" customWidth="1"/>
    <col min="2320" max="2320" width="10.796875" style="8" bestFit="1" customWidth="1"/>
    <col min="2321" max="2321" width="16" style="8" bestFit="1" customWidth="1"/>
    <col min="2322" max="2559" width="9.3984375" style="8"/>
    <col min="2560" max="2560" width="18.19921875" style="8" customWidth="1"/>
    <col min="2561" max="2561" width="10.796875" style="8" bestFit="1" customWidth="1"/>
    <col min="2562" max="2562" width="13.796875" style="8" bestFit="1" customWidth="1"/>
    <col min="2563" max="2563" width="10.796875" style="8" bestFit="1" customWidth="1"/>
    <col min="2564" max="2564" width="15.796875" style="8" bestFit="1" customWidth="1"/>
    <col min="2565" max="2569" width="10.796875" style="8" bestFit="1" customWidth="1"/>
    <col min="2570" max="2574" width="9.3984375" style="8"/>
    <col min="2575" max="2575" width="16" style="8" bestFit="1" customWidth="1"/>
    <col min="2576" max="2576" width="10.796875" style="8" bestFit="1" customWidth="1"/>
    <col min="2577" max="2577" width="16" style="8" bestFit="1" customWidth="1"/>
    <col min="2578" max="2815" width="9.3984375" style="8"/>
    <col min="2816" max="2816" width="18.19921875" style="8" customWidth="1"/>
    <col min="2817" max="2817" width="10.796875" style="8" bestFit="1" customWidth="1"/>
    <col min="2818" max="2818" width="13.796875" style="8" bestFit="1" customWidth="1"/>
    <col min="2819" max="2819" width="10.796875" style="8" bestFit="1" customWidth="1"/>
    <col min="2820" max="2820" width="15.796875" style="8" bestFit="1" customWidth="1"/>
    <col min="2821" max="2825" width="10.796875" style="8" bestFit="1" customWidth="1"/>
    <col min="2826" max="2830" width="9.3984375" style="8"/>
    <col min="2831" max="2831" width="16" style="8" bestFit="1" customWidth="1"/>
    <col min="2832" max="2832" width="10.796875" style="8" bestFit="1" customWidth="1"/>
    <col min="2833" max="2833" width="16" style="8" bestFit="1" customWidth="1"/>
    <col min="2834" max="3071" width="9.3984375" style="8"/>
    <col min="3072" max="3072" width="18.19921875" style="8" customWidth="1"/>
    <col min="3073" max="3073" width="10.796875" style="8" bestFit="1" customWidth="1"/>
    <col min="3074" max="3074" width="13.796875" style="8" bestFit="1" customWidth="1"/>
    <col min="3075" max="3075" width="10.796875" style="8" bestFit="1" customWidth="1"/>
    <col min="3076" max="3076" width="15.796875" style="8" bestFit="1" customWidth="1"/>
    <col min="3077" max="3081" width="10.796875" style="8" bestFit="1" customWidth="1"/>
    <col min="3082" max="3086" width="9.3984375" style="8"/>
    <col min="3087" max="3087" width="16" style="8" bestFit="1" customWidth="1"/>
    <col min="3088" max="3088" width="10.796875" style="8" bestFit="1" customWidth="1"/>
    <col min="3089" max="3089" width="16" style="8" bestFit="1" customWidth="1"/>
    <col min="3090" max="3327" width="9.3984375" style="8"/>
    <col min="3328" max="3328" width="18.19921875" style="8" customWidth="1"/>
    <col min="3329" max="3329" width="10.796875" style="8" bestFit="1" customWidth="1"/>
    <col min="3330" max="3330" width="13.796875" style="8" bestFit="1" customWidth="1"/>
    <col min="3331" max="3331" width="10.796875" style="8" bestFit="1" customWidth="1"/>
    <col min="3332" max="3332" width="15.796875" style="8" bestFit="1" customWidth="1"/>
    <col min="3333" max="3337" width="10.796875" style="8" bestFit="1" customWidth="1"/>
    <col min="3338" max="3342" width="9.3984375" style="8"/>
    <col min="3343" max="3343" width="16" style="8" bestFit="1" customWidth="1"/>
    <col min="3344" max="3344" width="10.796875" style="8" bestFit="1" customWidth="1"/>
    <col min="3345" max="3345" width="16" style="8" bestFit="1" customWidth="1"/>
    <col min="3346" max="3583" width="9.3984375" style="8"/>
    <col min="3584" max="3584" width="18.19921875" style="8" customWidth="1"/>
    <col min="3585" max="3585" width="10.796875" style="8" bestFit="1" customWidth="1"/>
    <col min="3586" max="3586" width="13.796875" style="8" bestFit="1" customWidth="1"/>
    <col min="3587" max="3587" width="10.796875" style="8" bestFit="1" customWidth="1"/>
    <col min="3588" max="3588" width="15.796875" style="8" bestFit="1" customWidth="1"/>
    <col min="3589" max="3593" width="10.796875" style="8" bestFit="1" customWidth="1"/>
    <col min="3594" max="3598" width="9.3984375" style="8"/>
    <col min="3599" max="3599" width="16" style="8" bestFit="1" customWidth="1"/>
    <col min="3600" max="3600" width="10.796875" style="8" bestFit="1" customWidth="1"/>
    <col min="3601" max="3601" width="16" style="8" bestFit="1" customWidth="1"/>
    <col min="3602" max="3839" width="9.3984375" style="8"/>
    <col min="3840" max="3840" width="18.19921875" style="8" customWidth="1"/>
    <col min="3841" max="3841" width="10.796875" style="8" bestFit="1" customWidth="1"/>
    <col min="3842" max="3842" width="13.796875" style="8" bestFit="1" customWidth="1"/>
    <col min="3843" max="3843" width="10.796875" style="8" bestFit="1" customWidth="1"/>
    <col min="3844" max="3844" width="15.796875" style="8" bestFit="1" customWidth="1"/>
    <col min="3845" max="3849" width="10.796875" style="8" bestFit="1" customWidth="1"/>
    <col min="3850" max="3854" width="9.3984375" style="8"/>
    <col min="3855" max="3855" width="16" style="8" bestFit="1" customWidth="1"/>
    <col min="3856" max="3856" width="10.796875" style="8" bestFit="1" customWidth="1"/>
    <col min="3857" max="3857" width="16" style="8" bestFit="1" customWidth="1"/>
    <col min="3858" max="4095" width="9.3984375" style="8"/>
    <col min="4096" max="4096" width="18.19921875" style="8" customWidth="1"/>
    <col min="4097" max="4097" width="10.796875" style="8" bestFit="1" customWidth="1"/>
    <col min="4098" max="4098" width="13.796875" style="8" bestFit="1" customWidth="1"/>
    <col min="4099" max="4099" width="10.796875" style="8" bestFit="1" customWidth="1"/>
    <col min="4100" max="4100" width="15.796875" style="8" bestFit="1" customWidth="1"/>
    <col min="4101" max="4105" width="10.796875" style="8" bestFit="1" customWidth="1"/>
    <col min="4106" max="4110" width="9.3984375" style="8"/>
    <col min="4111" max="4111" width="16" style="8" bestFit="1" customWidth="1"/>
    <col min="4112" max="4112" width="10.796875" style="8" bestFit="1" customWidth="1"/>
    <col min="4113" max="4113" width="16" style="8" bestFit="1" customWidth="1"/>
    <col min="4114" max="4351" width="9.3984375" style="8"/>
    <col min="4352" max="4352" width="18.19921875" style="8" customWidth="1"/>
    <col min="4353" max="4353" width="10.796875" style="8" bestFit="1" customWidth="1"/>
    <col min="4354" max="4354" width="13.796875" style="8" bestFit="1" customWidth="1"/>
    <col min="4355" max="4355" width="10.796875" style="8" bestFit="1" customWidth="1"/>
    <col min="4356" max="4356" width="15.796875" style="8" bestFit="1" customWidth="1"/>
    <col min="4357" max="4361" width="10.796875" style="8" bestFit="1" customWidth="1"/>
    <col min="4362" max="4366" width="9.3984375" style="8"/>
    <col min="4367" max="4367" width="16" style="8" bestFit="1" customWidth="1"/>
    <col min="4368" max="4368" width="10.796875" style="8" bestFit="1" customWidth="1"/>
    <col min="4369" max="4369" width="16" style="8" bestFit="1" customWidth="1"/>
    <col min="4370" max="4607" width="9.3984375" style="8"/>
    <col min="4608" max="4608" width="18.19921875" style="8" customWidth="1"/>
    <col min="4609" max="4609" width="10.796875" style="8" bestFit="1" customWidth="1"/>
    <col min="4610" max="4610" width="13.796875" style="8" bestFit="1" customWidth="1"/>
    <col min="4611" max="4611" width="10.796875" style="8" bestFit="1" customWidth="1"/>
    <col min="4612" max="4612" width="15.796875" style="8" bestFit="1" customWidth="1"/>
    <col min="4613" max="4617" width="10.796875" style="8" bestFit="1" customWidth="1"/>
    <col min="4618" max="4622" width="9.3984375" style="8"/>
    <col min="4623" max="4623" width="16" style="8" bestFit="1" customWidth="1"/>
    <col min="4624" max="4624" width="10.796875" style="8" bestFit="1" customWidth="1"/>
    <col min="4625" max="4625" width="16" style="8" bestFit="1" customWidth="1"/>
    <col min="4626" max="4863" width="9.3984375" style="8"/>
    <col min="4864" max="4864" width="18.19921875" style="8" customWidth="1"/>
    <col min="4865" max="4865" width="10.796875" style="8" bestFit="1" customWidth="1"/>
    <col min="4866" max="4866" width="13.796875" style="8" bestFit="1" customWidth="1"/>
    <col min="4867" max="4867" width="10.796875" style="8" bestFit="1" customWidth="1"/>
    <col min="4868" max="4868" width="15.796875" style="8" bestFit="1" customWidth="1"/>
    <col min="4869" max="4873" width="10.796875" style="8" bestFit="1" customWidth="1"/>
    <col min="4874" max="4878" width="9.3984375" style="8"/>
    <col min="4879" max="4879" width="16" style="8" bestFit="1" customWidth="1"/>
    <col min="4880" max="4880" width="10.796875" style="8" bestFit="1" customWidth="1"/>
    <col min="4881" max="4881" width="16" style="8" bestFit="1" customWidth="1"/>
    <col min="4882" max="5119" width="9.3984375" style="8"/>
    <col min="5120" max="5120" width="18.19921875" style="8" customWidth="1"/>
    <col min="5121" max="5121" width="10.796875" style="8" bestFit="1" customWidth="1"/>
    <col min="5122" max="5122" width="13.796875" style="8" bestFit="1" customWidth="1"/>
    <col min="5123" max="5123" width="10.796875" style="8" bestFit="1" customWidth="1"/>
    <col min="5124" max="5124" width="15.796875" style="8" bestFit="1" customWidth="1"/>
    <col min="5125" max="5129" width="10.796875" style="8" bestFit="1" customWidth="1"/>
    <col min="5130" max="5134" width="9.3984375" style="8"/>
    <col min="5135" max="5135" width="16" style="8" bestFit="1" customWidth="1"/>
    <col min="5136" max="5136" width="10.796875" style="8" bestFit="1" customWidth="1"/>
    <col min="5137" max="5137" width="16" style="8" bestFit="1" customWidth="1"/>
    <col min="5138" max="5375" width="9.3984375" style="8"/>
    <col min="5376" max="5376" width="18.19921875" style="8" customWidth="1"/>
    <col min="5377" max="5377" width="10.796875" style="8" bestFit="1" customWidth="1"/>
    <col min="5378" max="5378" width="13.796875" style="8" bestFit="1" customWidth="1"/>
    <col min="5379" max="5379" width="10.796875" style="8" bestFit="1" customWidth="1"/>
    <col min="5380" max="5380" width="15.796875" style="8" bestFit="1" customWidth="1"/>
    <col min="5381" max="5385" width="10.796875" style="8" bestFit="1" customWidth="1"/>
    <col min="5386" max="5390" width="9.3984375" style="8"/>
    <col min="5391" max="5391" width="16" style="8" bestFit="1" customWidth="1"/>
    <col min="5392" max="5392" width="10.796875" style="8" bestFit="1" customWidth="1"/>
    <col min="5393" max="5393" width="16" style="8" bestFit="1" customWidth="1"/>
    <col min="5394" max="5631" width="9.3984375" style="8"/>
    <col min="5632" max="5632" width="18.19921875" style="8" customWidth="1"/>
    <col min="5633" max="5633" width="10.796875" style="8" bestFit="1" customWidth="1"/>
    <col min="5634" max="5634" width="13.796875" style="8" bestFit="1" customWidth="1"/>
    <col min="5635" max="5635" width="10.796875" style="8" bestFit="1" customWidth="1"/>
    <col min="5636" max="5636" width="15.796875" style="8" bestFit="1" customWidth="1"/>
    <col min="5637" max="5641" width="10.796875" style="8" bestFit="1" customWidth="1"/>
    <col min="5642" max="5646" width="9.3984375" style="8"/>
    <col min="5647" max="5647" width="16" style="8" bestFit="1" customWidth="1"/>
    <col min="5648" max="5648" width="10.796875" style="8" bestFit="1" customWidth="1"/>
    <col min="5649" max="5649" width="16" style="8" bestFit="1" customWidth="1"/>
    <col min="5650" max="5887" width="9.3984375" style="8"/>
    <col min="5888" max="5888" width="18.19921875" style="8" customWidth="1"/>
    <col min="5889" max="5889" width="10.796875" style="8" bestFit="1" customWidth="1"/>
    <col min="5890" max="5890" width="13.796875" style="8" bestFit="1" customWidth="1"/>
    <col min="5891" max="5891" width="10.796875" style="8" bestFit="1" customWidth="1"/>
    <col min="5892" max="5892" width="15.796875" style="8" bestFit="1" customWidth="1"/>
    <col min="5893" max="5897" width="10.796875" style="8" bestFit="1" customWidth="1"/>
    <col min="5898" max="5902" width="9.3984375" style="8"/>
    <col min="5903" max="5903" width="16" style="8" bestFit="1" customWidth="1"/>
    <col min="5904" max="5904" width="10.796875" style="8" bestFit="1" customWidth="1"/>
    <col min="5905" max="5905" width="16" style="8" bestFit="1" customWidth="1"/>
    <col min="5906" max="6143" width="9.3984375" style="8"/>
    <col min="6144" max="6144" width="18.19921875" style="8" customWidth="1"/>
    <col min="6145" max="6145" width="10.796875" style="8" bestFit="1" customWidth="1"/>
    <col min="6146" max="6146" width="13.796875" style="8" bestFit="1" customWidth="1"/>
    <col min="6147" max="6147" width="10.796875" style="8" bestFit="1" customWidth="1"/>
    <col min="6148" max="6148" width="15.796875" style="8" bestFit="1" customWidth="1"/>
    <col min="6149" max="6153" width="10.796875" style="8" bestFit="1" customWidth="1"/>
    <col min="6154" max="6158" width="9.3984375" style="8"/>
    <col min="6159" max="6159" width="16" style="8" bestFit="1" customWidth="1"/>
    <col min="6160" max="6160" width="10.796875" style="8" bestFit="1" customWidth="1"/>
    <col min="6161" max="6161" width="16" style="8" bestFit="1" customWidth="1"/>
    <col min="6162" max="6399" width="9.3984375" style="8"/>
    <col min="6400" max="6400" width="18.19921875" style="8" customWidth="1"/>
    <col min="6401" max="6401" width="10.796875" style="8" bestFit="1" customWidth="1"/>
    <col min="6402" max="6402" width="13.796875" style="8" bestFit="1" customWidth="1"/>
    <col min="6403" max="6403" width="10.796875" style="8" bestFit="1" customWidth="1"/>
    <col min="6404" max="6404" width="15.796875" style="8" bestFit="1" customWidth="1"/>
    <col min="6405" max="6409" width="10.796875" style="8" bestFit="1" customWidth="1"/>
    <col min="6410" max="6414" width="9.3984375" style="8"/>
    <col min="6415" max="6415" width="16" style="8" bestFit="1" customWidth="1"/>
    <col min="6416" max="6416" width="10.796875" style="8" bestFit="1" customWidth="1"/>
    <col min="6417" max="6417" width="16" style="8" bestFit="1" customWidth="1"/>
    <col min="6418" max="6655" width="9.3984375" style="8"/>
    <col min="6656" max="6656" width="18.19921875" style="8" customWidth="1"/>
    <col min="6657" max="6657" width="10.796875" style="8" bestFit="1" customWidth="1"/>
    <col min="6658" max="6658" width="13.796875" style="8" bestFit="1" customWidth="1"/>
    <col min="6659" max="6659" width="10.796875" style="8" bestFit="1" customWidth="1"/>
    <col min="6660" max="6660" width="15.796875" style="8" bestFit="1" customWidth="1"/>
    <col min="6661" max="6665" width="10.796875" style="8" bestFit="1" customWidth="1"/>
    <col min="6666" max="6670" width="9.3984375" style="8"/>
    <col min="6671" max="6671" width="16" style="8" bestFit="1" customWidth="1"/>
    <col min="6672" max="6672" width="10.796875" style="8" bestFit="1" customWidth="1"/>
    <col min="6673" max="6673" width="16" style="8" bestFit="1" customWidth="1"/>
    <col min="6674" max="6911" width="9.3984375" style="8"/>
    <col min="6912" max="6912" width="18.19921875" style="8" customWidth="1"/>
    <col min="6913" max="6913" width="10.796875" style="8" bestFit="1" customWidth="1"/>
    <col min="6914" max="6914" width="13.796875" style="8" bestFit="1" customWidth="1"/>
    <col min="6915" max="6915" width="10.796875" style="8" bestFit="1" customWidth="1"/>
    <col min="6916" max="6916" width="15.796875" style="8" bestFit="1" customWidth="1"/>
    <col min="6917" max="6921" width="10.796875" style="8" bestFit="1" customWidth="1"/>
    <col min="6922" max="6926" width="9.3984375" style="8"/>
    <col min="6927" max="6927" width="16" style="8" bestFit="1" customWidth="1"/>
    <col min="6928" max="6928" width="10.796875" style="8" bestFit="1" customWidth="1"/>
    <col min="6929" max="6929" width="16" style="8" bestFit="1" customWidth="1"/>
    <col min="6930" max="7167" width="9.3984375" style="8"/>
    <col min="7168" max="7168" width="18.19921875" style="8" customWidth="1"/>
    <col min="7169" max="7169" width="10.796875" style="8" bestFit="1" customWidth="1"/>
    <col min="7170" max="7170" width="13.796875" style="8" bestFit="1" customWidth="1"/>
    <col min="7171" max="7171" width="10.796875" style="8" bestFit="1" customWidth="1"/>
    <col min="7172" max="7172" width="15.796875" style="8" bestFit="1" customWidth="1"/>
    <col min="7173" max="7177" width="10.796875" style="8" bestFit="1" customWidth="1"/>
    <col min="7178" max="7182" width="9.3984375" style="8"/>
    <col min="7183" max="7183" width="16" style="8" bestFit="1" customWidth="1"/>
    <col min="7184" max="7184" width="10.796875" style="8" bestFit="1" customWidth="1"/>
    <col min="7185" max="7185" width="16" style="8" bestFit="1" customWidth="1"/>
    <col min="7186" max="7423" width="9.3984375" style="8"/>
    <col min="7424" max="7424" width="18.19921875" style="8" customWidth="1"/>
    <col min="7425" max="7425" width="10.796875" style="8" bestFit="1" customWidth="1"/>
    <col min="7426" max="7426" width="13.796875" style="8" bestFit="1" customWidth="1"/>
    <col min="7427" max="7427" width="10.796875" style="8" bestFit="1" customWidth="1"/>
    <col min="7428" max="7428" width="15.796875" style="8" bestFit="1" customWidth="1"/>
    <col min="7429" max="7433" width="10.796875" style="8" bestFit="1" customWidth="1"/>
    <col min="7434" max="7438" width="9.3984375" style="8"/>
    <col min="7439" max="7439" width="16" style="8" bestFit="1" customWidth="1"/>
    <col min="7440" max="7440" width="10.796875" style="8" bestFit="1" customWidth="1"/>
    <col min="7441" max="7441" width="16" style="8" bestFit="1" customWidth="1"/>
    <col min="7442" max="7679" width="9.3984375" style="8"/>
    <col min="7680" max="7680" width="18.19921875" style="8" customWidth="1"/>
    <col min="7681" max="7681" width="10.796875" style="8" bestFit="1" customWidth="1"/>
    <col min="7682" max="7682" width="13.796875" style="8" bestFit="1" customWidth="1"/>
    <col min="7683" max="7683" width="10.796875" style="8" bestFit="1" customWidth="1"/>
    <col min="7684" max="7684" width="15.796875" style="8" bestFit="1" customWidth="1"/>
    <col min="7685" max="7689" width="10.796875" style="8" bestFit="1" customWidth="1"/>
    <col min="7690" max="7694" width="9.3984375" style="8"/>
    <col min="7695" max="7695" width="16" style="8" bestFit="1" customWidth="1"/>
    <col min="7696" max="7696" width="10.796875" style="8" bestFit="1" customWidth="1"/>
    <col min="7697" max="7697" width="16" style="8" bestFit="1" customWidth="1"/>
    <col min="7698" max="7935" width="9.3984375" style="8"/>
    <col min="7936" max="7936" width="18.19921875" style="8" customWidth="1"/>
    <col min="7937" max="7937" width="10.796875" style="8" bestFit="1" customWidth="1"/>
    <col min="7938" max="7938" width="13.796875" style="8" bestFit="1" customWidth="1"/>
    <col min="7939" max="7939" width="10.796875" style="8" bestFit="1" customWidth="1"/>
    <col min="7940" max="7940" width="15.796875" style="8" bestFit="1" customWidth="1"/>
    <col min="7941" max="7945" width="10.796875" style="8" bestFit="1" customWidth="1"/>
    <col min="7946" max="7950" width="9.3984375" style="8"/>
    <col min="7951" max="7951" width="16" style="8" bestFit="1" customWidth="1"/>
    <col min="7952" max="7952" width="10.796875" style="8" bestFit="1" customWidth="1"/>
    <col min="7953" max="7953" width="16" style="8" bestFit="1" customWidth="1"/>
    <col min="7954" max="8191" width="9.3984375" style="8"/>
    <col min="8192" max="8192" width="18.19921875" style="8" customWidth="1"/>
    <col min="8193" max="8193" width="10.796875" style="8" bestFit="1" customWidth="1"/>
    <col min="8194" max="8194" width="13.796875" style="8" bestFit="1" customWidth="1"/>
    <col min="8195" max="8195" width="10.796875" style="8" bestFit="1" customWidth="1"/>
    <col min="8196" max="8196" width="15.796875" style="8" bestFit="1" customWidth="1"/>
    <col min="8197" max="8201" width="10.796875" style="8" bestFit="1" customWidth="1"/>
    <col min="8202" max="8206" width="9.3984375" style="8"/>
    <col min="8207" max="8207" width="16" style="8" bestFit="1" customWidth="1"/>
    <col min="8208" max="8208" width="10.796875" style="8" bestFit="1" customWidth="1"/>
    <col min="8209" max="8209" width="16" style="8" bestFit="1" customWidth="1"/>
    <col min="8210" max="8447" width="9.3984375" style="8"/>
    <col min="8448" max="8448" width="18.19921875" style="8" customWidth="1"/>
    <col min="8449" max="8449" width="10.796875" style="8" bestFit="1" customWidth="1"/>
    <col min="8450" max="8450" width="13.796875" style="8" bestFit="1" customWidth="1"/>
    <col min="8451" max="8451" width="10.796875" style="8" bestFit="1" customWidth="1"/>
    <col min="8452" max="8452" width="15.796875" style="8" bestFit="1" customWidth="1"/>
    <col min="8453" max="8457" width="10.796875" style="8" bestFit="1" customWidth="1"/>
    <col min="8458" max="8462" width="9.3984375" style="8"/>
    <col min="8463" max="8463" width="16" style="8" bestFit="1" customWidth="1"/>
    <col min="8464" max="8464" width="10.796875" style="8" bestFit="1" customWidth="1"/>
    <col min="8465" max="8465" width="16" style="8" bestFit="1" customWidth="1"/>
    <col min="8466" max="8703" width="9.3984375" style="8"/>
    <col min="8704" max="8704" width="18.19921875" style="8" customWidth="1"/>
    <col min="8705" max="8705" width="10.796875" style="8" bestFit="1" customWidth="1"/>
    <col min="8706" max="8706" width="13.796875" style="8" bestFit="1" customWidth="1"/>
    <col min="8707" max="8707" width="10.796875" style="8" bestFit="1" customWidth="1"/>
    <col min="8708" max="8708" width="15.796875" style="8" bestFit="1" customWidth="1"/>
    <col min="8709" max="8713" width="10.796875" style="8" bestFit="1" customWidth="1"/>
    <col min="8714" max="8718" width="9.3984375" style="8"/>
    <col min="8719" max="8719" width="16" style="8" bestFit="1" customWidth="1"/>
    <col min="8720" max="8720" width="10.796875" style="8" bestFit="1" customWidth="1"/>
    <col min="8721" max="8721" width="16" style="8" bestFit="1" customWidth="1"/>
    <col min="8722" max="8959" width="9.3984375" style="8"/>
    <col min="8960" max="8960" width="18.19921875" style="8" customWidth="1"/>
    <col min="8961" max="8961" width="10.796875" style="8" bestFit="1" customWidth="1"/>
    <col min="8962" max="8962" width="13.796875" style="8" bestFit="1" customWidth="1"/>
    <col min="8963" max="8963" width="10.796875" style="8" bestFit="1" customWidth="1"/>
    <col min="8964" max="8964" width="15.796875" style="8" bestFit="1" customWidth="1"/>
    <col min="8965" max="8969" width="10.796875" style="8" bestFit="1" customWidth="1"/>
    <col min="8970" max="8974" width="9.3984375" style="8"/>
    <col min="8975" max="8975" width="16" style="8" bestFit="1" customWidth="1"/>
    <col min="8976" max="8976" width="10.796875" style="8" bestFit="1" customWidth="1"/>
    <col min="8977" max="8977" width="16" style="8" bestFit="1" customWidth="1"/>
    <col min="8978" max="9215" width="9.3984375" style="8"/>
    <col min="9216" max="9216" width="18.19921875" style="8" customWidth="1"/>
    <col min="9217" max="9217" width="10.796875" style="8" bestFit="1" customWidth="1"/>
    <col min="9218" max="9218" width="13.796875" style="8" bestFit="1" customWidth="1"/>
    <col min="9219" max="9219" width="10.796875" style="8" bestFit="1" customWidth="1"/>
    <col min="9220" max="9220" width="15.796875" style="8" bestFit="1" customWidth="1"/>
    <col min="9221" max="9225" width="10.796875" style="8" bestFit="1" customWidth="1"/>
    <col min="9226" max="9230" width="9.3984375" style="8"/>
    <col min="9231" max="9231" width="16" style="8" bestFit="1" customWidth="1"/>
    <col min="9232" max="9232" width="10.796875" style="8" bestFit="1" customWidth="1"/>
    <col min="9233" max="9233" width="16" style="8" bestFit="1" customWidth="1"/>
    <col min="9234" max="9471" width="9.3984375" style="8"/>
    <col min="9472" max="9472" width="18.19921875" style="8" customWidth="1"/>
    <col min="9473" max="9473" width="10.796875" style="8" bestFit="1" customWidth="1"/>
    <col min="9474" max="9474" width="13.796875" style="8" bestFit="1" customWidth="1"/>
    <col min="9475" max="9475" width="10.796875" style="8" bestFit="1" customWidth="1"/>
    <col min="9476" max="9476" width="15.796875" style="8" bestFit="1" customWidth="1"/>
    <col min="9477" max="9481" width="10.796875" style="8" bestFit="1" customWidth="1"/>
    <col min="9482" max="9486" width="9.3984375" style="8"/>
    <col min="9487" max="9487" width="16" style="8" bestFit="1" customWidth="1"/>
    <col min="9488" max="9488" width="10.796875" style="8" bestFit="1" customWidth="1"/>
    <col min="9489" max="9489" width="16" style="8" bestFit="1" customWidth="1"/>
    <col min="9490" max="9727" width="9.3984375" style="8"/>
    <col min="9728" max="9728" width="18.19921875" style="8" customWidth="1"/>
    <col min="9729" max="9729" width="10.796875" style="8" bestFit="1" customWidth="1"/>
    <col min="9730" max="9730" width="13.796875" style="8" bestFit="1" customWidth="1"/>
    <col min="9731" max="9731" width="10.796875" style="8" bestFit="1" customWidth="1"/>
    <col min="9732" max="9732" width="15.796875" style="8" bestFit="1" customWidth="1"/>
    <col min="9733" max="9737" width="10.796875" style="8" bestFit="1" customWidth="1"/>
    <col min="9738" max="9742" width="9.3984375" style="8"/>
    <col min="9743" max="9743" width="16" style="8" bestFit="1" customWidth="1"/>
    <col min="9744" max="9744" width="10.796875" style="8" bestFit="1" customWidth="1"/>
    <col min="9745" max="9745" width="16" style="8" bestFit="1" customWidth="1"/>
    <col min="9746" max="9983" width="9.3984375" style="8"/>
    <col min="9984" max="9984" width="18.19921875" style="8" customWidth="1"/>
    <col min="9985" max="9985" width="10.796875" style="8" bestFit="1" customWidth="1"/>
    <col min="9986" max="9986" width="13.796875" style="8" bestFit="1" customWidth="1"/>
    <col min="9987" max="9987" width="10.796875" style="8" bestFit="1" customWidth="1"/>
    <col min="9988" max="9988" width="15.796875" style="8" bestFit="1" customWidth="1"/>
    <col min="9989" max="9993" width="10.796875" style="8" bestFit="1" customWidth="1"/>
    <col min="9994" max="9998" width="9.3984375" style="8"/>
    <col min="9999" max="9999" width="16" style="8" bestFit="1" customWidth="1"/>
    <col min="10000" max="10000" width="10.796875" style="8" bestFit="1" customWidth="1"/>
    <col min="10001" max="10001" width="16" style="8" bestFit="1" customWidth="1"/>
    <col min="10002" max="10239" width="9.3984375" style="8"/>
    <col min="10240" max="10240" width="18.19921875" style="8" customWidth="1"/>
    <col min="10241" max="10241" width="10.796875" style="8" bestFit="1" customWidth="1"/>
    <col min="10242" max="10242" width="13.796875" style="8" bestFit="1" customWidth="1"/>
    <col min="10243" max="10243" width="10.796875" style="8" bestFit="1" customWidth="1"/>
    <col min="10244" max="10244" width="15.796875" style="8" bestFit="1" customWidth="1"/>
    <col min="10245" max="10249" width="10.796875" style="8" bestFit="1" customWidth="1"/>
    <col min="10250" max="10254" width="9.3984375" style="8"/>
    <col min="10255" max="10255" width="16" style="8" bestFit="1" customWidth="1"/>
    <col min="10256" max="10256" width="10.796875" style="8" bestFit="1" customWidth="1"/>
    <col min="10257" max="10257" width="16" style="8" bestFit="1" customWidth="1"/>
    <col min="10258" max="10495" width="9.3984375" style="8"/>
    <col min="10496" max="10496" width="18.19921875" style="8" customWidth="1"/>
    <col min="10497" max="10497" width="10.796875" style="8" bestFit="1" customWidth="1"/>
    <col min="10498" max="10498" width="13.796875" style="8" bestFit="1" customWidth="1"/>
    <col min="10499" max="10499" width="10.796875" style="8" bestFit="1" customWidth="1"/>
    <col min="10500" max="10500" width="15.796875" style="8" bestFit="1" customWidth="1"/>
    <col min="10501" max="10505" width="10.796875" style="8" bestFit="1" customWidth="1"/>
    <col min="10506" max="10510" width="9.3984375" style="8"/>
    <col min="10511" max="10511" width="16" style="8" bestFit="1" customWidth="1"/>
    <col min="10512" max="10512" width="10.796875" style="8" bestFit="1" customWidth="1"/>
    <col min="10513" max="10513" width="16" style="8" bestFit="1" customWidth="1"/>
    <col min="10514" max="10751" width="9.3984375" style="8"/>
    <col min="10752" max="10752" width="18.19921875" style="8" customWidth="1"/>
    <col min="10753" max="10753" width="10.796875" style="8" bestFit="1" customWidth="1"/>
    <col min="10754" max="10754" width="13.796875" style="8" bestFit="1" customWidth="1"/>
    <col min="10755" max="10755" width="10.796875" style="8" bestFit="1" customWidth="1"/>
    <col min="10756" max="10756" width="15.796875" style="8" bestFit="1" customWidth="1"/>
    <col min="10757" max="10761" width="10.796875" style="8" bestFit="1" customWidth="1"/>
    <col min="10762" max="10766" width="9.3984375" style="8"/>
    <col min="10767" max="10767" width="16" style="8" bestFit="1" customWidth="1"/>
    <col min="10768" max="10768" width="10.796875" style="8" bestFit="1" customWidth="1"/>
    <col min="10769" max="10769" width="16" style="8" bestFit="1" customWidth="1"/>
    <col min="10770" max="11007" width="9.3984375" style="8"/>
    <col min="11008" max="11008" width="18.19921875" style="8" customWidth="1"/>
    <col min="11009" max="11009" width="10.796875" style="8" bestFit="1" customWidth="1"/>
    <col min="11010" max="11010" width="13.796875" style="8" bestFit="1" customWidth="1"/>
    <col min="11011" max="11011" width="10.796875" style="8" bestFit="1" customWidth="1"/>
    <col min="11012" max="11012" width="15.796875" style="8" bestFit="1" customWidth="1"/>
    <col min="11013" max="11017" width="10.796875" style="8" bestFit="1" customWidth="1"/>
    <col min="11018" max="11022" width="9.3984375" style="8"/>
    <col min="11023" max="11023" width="16" style="8" bestFit="1" customWidth="1"/>
    <col min="11024" max="11024" width="10.796875" style="8" bestFit="1" customWidth="1"/>
    <col min="11025" max="11025" width="16" style="8" bestFit="1" customWidth="1"/>
    <col min="11026" max="11263" width="9.3984375" style="8"/>
    <col min="11264" max="11264" width="18.19921875" style="8" customWidth="1"/>
    <col min="11265" max="11265" width="10.796875" style="8" bestFit="1" customWidth="1"/>
    <col min="11266" max="11266" width="13.796875" style="8" bestFit="1" customWidth="1"/>
    <col min="11267" max="11267" width="10.796875" style="8" bestFit="1" customWidth="1"/>
    <col min="11268" max="11268" width="15.796875" style="8" bestFit="1" customWidth="1"/>
    <col min="11269" max="11273" width="10.796875" style="8" bestFit="1" customWidth="1"/>
    <col min="11274" max="11278" width="9.3984375" style="8"/>
    <col min="11279" max="11279" width="16" style="8" bestFit="1" customWidth="1"/>
    <col min="11280" max="11280" width="10.796875" style="8" bestFit="1" customWidth="1"/>
    <col min="11281" max="11281" width="16" style="8" bestFit="1" customWidth="1"/>
    <col min="11282" max="11519" width="9.3984375" style="8"/>
    <col min="11520" max="11520" width="18.19921875" style="8" customWidth="1"/>
    <col min="11521" max="11521" width="10.796875" style="8" bestFit="1" customWidth="1"/>
    <col min="11522" max="11522" width="13.796875" style="8" bestFit="1" customWidth="1"/>
    <col min="11523" max="11523" width="10.796875" style="8" bestFit="1" customWidth="1"/>
    <col min="11524" max="11524" width="15.796875" style="8" bestFit="1" customWidth="1"/>
    <col min="11525" max="11529" width="10.796875" style="8" bestFit="1" customWidth="1"/>
    <col min="11530" max="11534" width="9.3984375" style="8"/>
    <col min="11535" max="11535" width="16" style="8" bestFit="1" customWidth="1"/>
    <col min="11536" max="11536" width="10.796875" style="8" bestFit="1" customWidth="1"/>
    <col min="11537" max="11537" width="16" style="8" bestFit="1" customWidth="1"/>
    <col min="11538" max="11775" width="9.3984375" style="8"/>
    <col min="11776" max="11776" width="18.19921875" style="8" customWidth="1"/>
    <col min="11777" max="11777" width="10.796875" style="8" bestFit="1" customWidth="1"/>
    <col min="11778" max="11778" width="13.796875" style="8" bestFit="1" customWidth="1"/>
    <col min="11779" max="11779" width="10.796875" style="8" bestFit="1" customWidth="1"/>
    <col min="11780" max="11780" width="15.796875" style="8" bestFit="1" customWidth="1"/>
    <col min="11781" max="11785" width="10.796875" style="8" bestFit="1" customWidth="1"/>
    <col min="11786" max="11790" width="9.3984375" style="8"/>
    <col min="11791" max="11791" width="16" style="8" bestFit="1" customWidth="1"/>
    <col min="11792" max="11792" width="10.796875" style="8" bestFit="1" customWidth="1"/>
    <col min="11793" max="11793" width="16" style="8" bestFit="1" customWidth="1"/>
    <col min="11794" max="12031" width="9.3984375" style="8"/>
    <col min="12032" max="12032" width="18.19921875" style="8" customWidth="1"/>
    <col min="12033" max="12033" width="10.796875" style="8" bestFit="1" customWidth="1"/>
    <col min="12034" max="12034" width="13.796875" style="8" bestFit="1" customWidth="1"/>
    <col min="12035" max="12035" width="10.796875" style="8" bestFit="1" customWidth="1"/>
    <col min="12036" max="12036" width="15.796875" style="8" bestFit="1" customWidth="1"/>
    <col min="12037" max="12041" width="10.796875" style="8" bestFit="1" customWidth="1"/>
    <col min="12042" max="12046" width="9.3984375" style="8"/>
    <col min="12047" max="12047" width="16" style="8" bestFit="1" customWidth="1"/>
    <col min="12048" max="12048" width="10.796875" style="8" bestFit="1" customWidth="1"/>
    <col min="12049" max="12049" width="16" style="8" bestFit="1" customWidth="1"/>
    <col min="12050" max="12287" width="9.3984375" style="8"/>
    <col min="12288" max="12288" width="18.19921875" style="8" customWidth="1"/>
    <col min="12289" max="12289" width="10.796875" style="8" bestFit="1" customWidth="1"/>
    <col min="12290" max="12290" width="13.796875" style="8" bestFit="1" customWidth="1"/>
    <col min="12291" max="12291" width="10.796875" style="8" bestFit="1" customWidth="1"/>
    <col min="12292" max="12292" width="15.796875" style="8" bestFit="1" customWidth="1"/>
    <col min="12293" max="12297" width="10.796875" style="8" bestFit="1" customWidth="1"/>
    <col min="12298" max="12302" width="9.3984375" style="8"/>
    <col min="12303" max="12303" width="16" style="8" bestFit="1" customWidth="1"/>
    <col min="12304" max="12304" width="10.796875" style="8" bestFit="1" customWidth="1"/>
    <col min="12305" max="12305" width="16" style="8" bestFit="1" customWidth="1"/>
    <col min="12306" max="12543" width="9.3984375" style="8"/>
    <col min="12544" max="12544" width="18.19921875" style="8" customWidth="1"/>
    <col min="12545" max="12545" width="10.796875" style="8" bestFit="1" customWidth="1"/>
    <col min="12546" max="12546" width="13.796875" style="8" bestFit="1" customWidth="1"/>
    <col min="12547" max="12547" width="10.796875" style="8" bestFit="1" customWidth="1"/>
    <col min="12548" max="12548" width="15.796875" style="8" bestFit="1" customWidth="1"/>
    <col min="12549" max="12553" width="10.796875" style="8" bestFit="1" customWidth="1"/>
    <col min="12554" max="12558" width="9.3984375" style="8"/>
    <col min="12559" max="12559" width="16" style="8" bestFit="1" customWidth="1"/>
    <col min="12560" max="12560" width="10.796875" style="8" bestFit="1" customWidth="1"/>
    <col min="12561" max="12561" width="16" style="8" bestFit="1" customWidth="1"/>
    <col min="12562" max="12799" width="9.3984375" style="8"/>
    <col min="12800" max="12800" width="18.19921875" style="8" customWidth="1"/>
    <col min="12801" max="12801" width="10.796875" style="8" bestFit="1" customWidth="1"/>
    <col min="12802" max="12802" width="13.796875" style="8" bestFit="1" customWidth="1"/>
    <col min="12803" max="12803" width="10.796875" style="8" bestFit="1" customWidth="1"/>
    <col min="12804" max="12804" width="15.796875" style="8" bestFit="1" customWidth="1"/>
    <col min="12805" max="12809" width="10.796875" style="8" bestFit="1" customWidth="1"/>
    <col min="12810" max="12814" width="9.3984375" style="8"/>
    <col min="12815" max="12815" width="16" style="8" bestFit="1" customWidth="1"/>
    <col min="12816" max="12816" width="10.796875" style="8" bestFit="1" customWidth="1"/>
    <col min="12817" max="12817" width="16" style="8" bestFit="1" customWidth="1"/>
    <col min="12818" max="13055" width="9.3984375" style="8"/>
    <col min="13056" max="13056" width="18.19921875" style="8" customWidth="1"/>
    <col min="13057" max="13057" width="10.796875" style="8" bestFit="1" customWidth="1"/>
    <col min="13058" max="13058" width="13.796875" style="8" bestFit="1" customWidth="1"/>
    <col min="13059" max="13059" width="10.796875" style="8" bestFit="1" customWidth="1"/>
    <col min="13060" max="13060" width="15.796875" style="8" bestFit="1" customWidth="1"/>
    <col min="13061" max="13065" width="10.796875" style="8" bestFit="1" customWidth="1"/>
    <col min="13066" max="13070" width="9.3984375" style="8"/>
    <col min="13071" max="13071" width="16" style="8" bestFit="1" customWidth="1"/>
    <col min="13072" max="13072" width="10.796875" style="8" bestFit="1" customWidth="1"/>
    <col min="13073" max="13073" width="16" style="8" bestFit="1" customWidth="1"/>
    <col min="13074" max="13311" width="9.3984375" style="8"/>
    <col min="13312" max="13312" width="18.19921875" style="8" customWidth="1"/>
    <col min="13313" max="13313" width="10.796875" style="8" bestFit="1" customWidth="1"/>
    <col min="13314" max="13314" width="13.796875" style="8" bestFit="1" customWidth="1"/>
    <col min="13315" max="13315" width="10.796875" style="8" bestFit="1" customWidth="1"/>
    <col min="13316" max="13316" width="15.796875" style="8" bestFit="1" customWidth="1"/>
    <col min="13317" max="13321" width="10.796875" style="8" bestFit="1" customWidth="1"/>
    <col min="13322" max="13326" width="9.3984375" style="8"/>
    <col min="13327" max="13327" width="16" style="8" bestFit="1" customWidth="1"/>
    <col min="13328" max="13328" width="10.796875" style="8" bestFit="1" customWidth="1"/>
    <col min="13329" max="13329" width="16" style="8" bestFit="1" customWidth="1"/>
    <col min="13330" max="13567" width="9.3984375" style="8"/>
    <col min="13568" max="13568" width="18.19921875" style="8" customWidth="1"/>
    <col min="13569" max="13569" width="10.796875" style="8" bestFit="1" customWidth="1"/>
    <col min="13570" max="13570" width="13.796875" style="8" bestFit="1" customWidth="1"/>
    <col min="13571" max="13571" width="10.796875" style="8" bestFit="1" customWidth="1"/>
    <col min="13572" max="13572" width="15.796875" style="8" bestFit="1" customWidth="1"/>
    <col min="13573" max="13577" width="10.796875" style="8" bestFit="1" customWidth="1"/>
    <col min="13578" max="13582" width="9.3984375" style="8"/>
    <col min="13583" max="13583" width="16" style="8" bestFit="1" customWidth="1"/>
    <col min="13584" max="13584" width="10.796875" style="8" bestFit="1" customWidth="1"/>
    <col min="13585" max="13585" width="16" style="8" bestFit="1" customWidth="1"/>
    <col min="13586" max="13823" width="9.3984375" style="8"/>
    <col min="13824" max="13824" width="18.19921875" style="8" customWidth="1"/>
    <col min="13825" max="13825" width="10.796875" style="8" bestFit="1" customWidth="1"/>
    <col min="13826" max="13826" width="13.796875" style="8" bestFit="1" customWidth="1"/>
    <col min="13827" max="13827" width="10.796875" style="8" bestFit="1" customWidth="1"/>
    <col min="13828" max="13828" width="15.796875" style="8" bestFit="1" customWidth="1"/>
    <col min="13829" max="13833" width="10.796875" style="8" bestFit="1" customWidth="1"/>
    <col min="13834" max="13838" width="9.3984375" style="8"/>
    <col min="13839" max="13839" width="16" style="8" bestFit="1" customWidth="1"/>
    <col min="13840" max="13840" width="10.796875" style="8" bestFit="1" customWidth="1"/>
    <col min="13841" max="13841" width="16" style="8" bestFit="1" customWidth="1"/>
    <col min="13842" max="14079" width="9.3984375" style="8"/>
    <col min="14080" max="14080" width="18.19921875" style="8" customWidth="1"/>
    <col min="14081" max="14081" width="10.796875" style="8" bestFit="1" customWidth="1"/>
    <col min="14082" max="14082" width="13.796875" style="8" bestFit="1" customWidth="1"/>
    <col min="14083" max="14083" width="10.796875" style="8" bestFit="1" customWidth="1"/>
    <col min="14084" max="14084" width="15.796875" style="8" bestFit="1" customWidth="1"/>
    <col min="14085" max="14089" width="10.796875" style="8" bestFit="1" customWidth="1"/>
    <col min="14090" max="14094" width="9.3984375" style="8"/>
    <col min="14095" max="14095" width="16" style="8" bestFit="1" customWidth="1"/>
    <col min="14096" max="14096" width="10.796875" style="8" bestFit="1" customWidth="1"/>
    <col min="14097" max="14097" width="16" style="8" bestFit="1" customWidth="1"/>
    <col min="14098" max="14335" width="9.3984375" style="8"/>
    <col min="14336" max="14336" width="18.19921875" style="8" customWidth="1"/>
    <col min="14337" max="14337" width="10.796875" style="8" bestFit="1" customWidth="1"/>
    <col min="14338" max="14338" width="13.796875" style="8" bestFit="1" customWidth="1"/>
    <col min="14339" max="14339" width="10.796875" style="8" bestFit="1" customWidth="1"/>
    <col min="14340" max="14340" width="15.796875" style="8" bestFit="1" customWidth="1"/>
    <col min="14341" max="14345" width="10.796875" style="8" bestFit="1" customWidth="1"/>
    <col min="14346" max="14350" width="9.3984375" style="8"/>
    <col min="14351" max="14351" width="16" style="8" bestFit="1" customWidth="1"/>
    <col min="14352" max="14352" width="10.796875" style="8" bestFit="1" customWidth="1"/>
    <col min="14353" max="14353" width="16" style="8" bestFit="1" customWidth="1"/>
    <col min="14354" max="14591" width="9.3984375" style="8"/>
    <col min="14592" max="14592" width="18.19921875" style="8" customWidth="1"/>
    <col min="14593" max="14593" width="10.796875" style="8" bestFit="1" customWidth="1"/>
    <col min="14594" max="14594" width="13.796875" style="8" bestFit="1" customWidth="1"/>
    <col min="14595" max="14595" width="10.796875" style="8" bestFit="1" customWidth="1"/>
    <col min="14596" max="14596" width="15.796875" style="8" bestFit="1" customWidth="1"/>
    <col min="14597" max="14601" width="10.796875" style="8" bestFit="1" customWidth="1"/>
    <col min="14602" max="14606" width="9.3984375" style="8"/>
    <col min="14607" max="14607" width="16" style="8" bestFit="1" customWidth="1"/>
    <col min="14608" max="14608" width="10.796875" style="8" bestFit="1" customWidth="1"/>
    <col min="14609" max="14609" width="16" style="8" bestFit="1" customWidth="1"/>
    <col min="14610" max="14847" width="9.3984375" style="8"/>
    <col min="14848" max="14848" width="18.19921875" style="8" customWidth="1"/>
    <col min="14849" max="14849" width="10.796875" style="8" bestFit="1" customWidth="1"/>
    <col min="14850" max="14850" width="13.796875" style="8" bestFit="1" customWidth="1"/>
    <col min="14851" max="14851" width="10.796875" style="8" bestFit="1" customWidth="1"/>
    <col min="14852" max="14852" width="15.796875" style="8" bestFit="1" customWidth="1"/>
    <col min="14853" max="14857" width="10.796875" style="8" bestFit="1" customWidth="1"/>
    <col min="14858" max="14862" width="9.3984375" style="8"/>
    <col min="14863" max="14863" width="16" style="8" bestFit="1" customWidth="1"/>
    <col min="14864" max="14864" width="10.796875" style="8" bestFit="1" customWidth="1"/>
    <col min="14865" max="14865" width="16" style="8" bestFit="1" customWidth="1"/>
    <col min="14866" max="15103" width="9.3984375" style="8"/>
    <col min="15104" max="15104" width="18.19921875" style="8" customWidth="1"/>
    <col min="15105" max="15105" width="10.796875" style="8" bestFit="1" customWidth="1"/>
    <col min="15106" max="15106" width="13.796875" style="8" bestFit="1" customWidth="1"/>
    <col min="15107" max="15107" width="10.796875" style="8" bestFit="1" customWidth="1"/>
    <col min="15108" max="15108" width="15.796875" style="8" bestFit="1" customWidth="1"/>
    <col min="15109" max="15113" width="10.796875" style="8" bestFit="1" customWidth="1"/>
    <col min="15114" max="15118" width="9.3984375" style="8"/>
    <col min="15119" max="15119" width="16" style="8" bestFit="1" customWidth="1"/>
    <col min="15120" max="15120" width="10.796875" style="8" bestFit="1" customWidth="1"/>
    <col min="15121" max="15121" width="16" style="8" bestFit="1" customWidth="1"/>
    <col min="15122" max="15359" width="9.3984375" style="8"/>
    <col min="15360" max="15360" width="18.19921875" style="8" customWidth="1"/>
    <col min="15361" max="15361" width="10.796875" style="8" bestFit="1" customWidth="1"/>
    <col min="15362" max="15362" width="13.796875" style="8" bestFit="1" customWidth="1"/>
    <col min="15363" max="15363" width="10.796875" style="8" bestFit="1" customWidth="1"/>
    <col min="15364" max="15364" width="15.796875" style="8" bestFit="1" customWidth="1"/>
    <col min="15365" max="15369" width="10.796875" style="8" bestFit="1" customWidth="1"/>
    <col min="15370" max="15374" width="9.3984375" style="8"/>
    <col min="15375" max="15375" width="16" style="8" bestFit="1" customWidth="1"/>
    <col min="15376" max="15376" width="10.796875" style="8" bestFit="1" customWidth="1"/>
    <col min="15377" max="15377" width="16" style="8" bestFit="1" customWidth="1"/>
    <col min="15378" max="15615" width="9.3984375" style="8"/>
    <col min="15616" max="15616" width="18.19921875" style="8" customWidth="1"/>
    <col min="15617" max="15617" width="10.796875" style="8" bestFit="1" customWidth="1"/>
    <col min="15618" max="15618" width="13.796875" style="8" bestFit="1" customWidth="1"/>
    <col min="15619" max="15619" width="10.796875" style="8" bestFit="1" customWidth="1"/>
    <col min="15620" max="15620" width="15.796875" style="8" bestFit="1" customWidth="1"/>
    <col min="15621" max="15625" width="10.796875" style="8" bestFit="1" customWidth="1"/>
    <col min="15626" max="15630" width="9.3984375" style="8"/>
    <col min="15631" max="15631" width="16" style="8" bestFit="1" customWidth="1"/>
    <col min="15632" max="15632" width="10.796875" style="8" bestFit="1" customWidth="1"/>
    <col min="15633" max="15633" width="16" style="8" bestFit="1" customWidth="1"/>
    <col min="15634" max="15871" width="9.3984375" style="8"/>
    <col min="15872" max="15872" width="18.19921875" style="8" customWidth="1"/>
    <col min="15873" max="15873" width="10.796875" style="8" bestFit="1" customWidth="1"/>
    <col min="15874" max="15874" width="13.796875" style="8" bestFit="1" customWidth="1"/>
    <col min="15875" max="15875" width="10.796875" style="8" bestFit="1" customWidth="1"/>
    <col min="15876" max="15876" width="15.796875" style="8" bestFit="1" customWidth="1"/>
    <col min="15877" max="15881" width="10.796875" style="8" bestFit="1" customWidth="1"/>
    <col min="15882" max="15886" width="9.3984375" style="8"/>
    <col min="15887" max="15887" width="16" style="8" bestFit="1" customWidth="1"/>
    <col min="15888" max="15888" width="10.796875" style="8" bestFit="1" customWidth="1"/>
    <col min="15889" max="15889" width="16" style="8" bestFit="1" customWidth="1"/>
    <col min="15890" max="16127" width="9.3984375" style="8"/>
    <col min="16128" max="16128" width="18.19921875" style="8" customWidth="1"/>
    <col min="16129" max="16129" width="10.796875" style="8" bestFit="1" customWidth="1"/>
    <col min="16130" max="16130" width="13.796875" style="8" bestFit="1" customWidth="1"/>
    <col min="16131" max="16131" width="10.796875" style="8" bestFit="1" customWidth="1"/>
    <col min="16132" max="16132" width="15.796875" style="8" bestFit="1" customWidth="1"/>
    <col min="16133" max="16137" width="10.796875" style="8" bestFit="1" customWidth="1"/>
    <col min="16138" max="16142" width="9.3984375" style="8"/>
    <col min="16143" max="16143" width="16" style="8" bestFit="1" customWidth="1"/>
    <col min="16144" max="16144" width="10.796875" style="8" bestFit="1" customWidth="1"/>
    <col min="16145" max="16145" width="16" style="8" bestFit="1" customWidth="1"/>
    <col min="16146" max="16384" width="9.3984375" style="8"/>
  </cols>
  <sheetData>
    <row r="7" spans="1:17">
      <c r="A7" s="8" t="s">
        <v>469</v>
      </c>
    </row>
    <row r="9" spans="1:17">
      <c r="C9" s="8" t="s">
        <v>133</v>
      </c>
      <c r="E9" s="8" t="s">
        <v>134</v>
      </c>
      <c r="G9" s="8" t="s">
        <v>135</v>
      </c>
      <c r="I9" s="8" t="s">
        <v>136</v>
      </c>
    </row>
    <row r="10" spans="1:17" ht="15">
      <c r="C10" s="8" t="s">
        <v>137</v>
      </c>
      <c r="E10" s="8" t="s">
        <v>138</v>
      </c>
      <c r="G10" s="8" t="s">
        <v>139</v>
      </c>
      <c r="I10" s="8" t="s">
        <v>140</v>
      </c>
      <c r="O10" s="8" t="s">
        <v>459</v>
      </c>
    </row>
    <row r="11" spans="1:17">
      <c r="A11" s="8" t="s">
        <v>445</v>
      </c>
      <c r="B11" s="8">
        <v>4.2378900000000002</v>
      </c>
      <c r="C11" s="8">
        <v>2302015000</v>
      </c>
      <c r="D11" s="8">
        <v>0.66257500000000003</v>
      </c>
      <c r="E11" s="8">
        <v>1.607232E-5</v>
      </c>
      <c r="F11" s="8">
        <v>0.59492230000000001</v>
      </c>
      <c r="G11" s="8">
        <v>2.06741E-3</v>
      </c>
      <c r="H11" s="8">
        <v>1.4614469999999999E-2</v>
      </c>
      <c r="I11" s="8">
        <v>36894.839999999997</v>
      </c>
      <c r="J11" s="8">
        <v>1.310916</v>
      </c>
      <c r="N11" s="8" t="s">
        <v>443</v>
      </c>
      <c r="O11" s="8">
        <v>70.599999999999994</v>
      </c>
      <c r="P11" s="8">
        <f>AVERAGE(E9:E15)</f>
        <v>1.5719871999999998E-5</v>
      </c>
      <c r="Q11" s="8">
        <f>STDEVA(E11:E15)</f>
        <v>1.8394935725682764E-6</v>
      </c>
    </row>
    <row r="12" spans="1:17">
      <c r="A12" s="8" t="s">
        <v>447</v>
      </c>
      <c r="B12" s="8">
        <v>4.2139509999999998</v>
      </c>
      <c r="C12" s="8">
        <v>2338156000</v>
      </c>
      <c r="D12" s="8">
        <v>0.32168760000000002</v>
      </c>
      <c r="E12" s="8">
        <v>1.5664720000000001E-5</v>
      </c>
      <c r="F12" s="8">
        <v>0.2358517</v>
      </c>
      <c r="G12" s="8">
        <v>2.0677780000000002E-3</v>
      </c>
      <c r="H12" s="8">
        <v>1.002872E-2</v>
      </c>
      <c r="I12" s="8">
        <v>36631.39</v>
      </c>
      <c r="J12" s="8">
        <v>0.54974060000000002</v>
      </c>
      <c r="N12" s="8" t="s">
        <v>444</v>
      </c>
      <c r="O12" s="8">
        <v>28.9</v>
      </c>
      <c r="P12" s="8">
        <f>AVERAGE(E16:E20)</f>
        <v>6.7501150000000002E-6</v>
      </c>
      <c r="Q12" s="8">
        <f>STDEVA(E16:E20)</f>
        <v>5.3567101290950956E-7</v>
      </c>
    </row>
    <row r="13" spans="1:17">
      <c r="A13" s="8" t="s">
        <v>449</v>
      </c>
      <c r="B13" s="8">
        <v>4.2759099999999997</v>
      </c>
      <c r="C13" s="8">
        <v>2167064000</v>
      </c>
      <c r="D13" s="8">
        <v>0.97777029999999998</v>
      </c>
      <c r="E13" s="8">
        <v>1.5564960000000001E-5</v>
      </c>
      <c r="F13" s="8">
        <v>0.61483209999999999</v>
      </c>
      <c r="G13" s="8">
        <v>2.0708089999999998E-3</v>
      </c>
      <c r="H13" s="8">
        <v>1.6411080000000001E-2</v>
      </c>
      <c r="I13" s="8">
        <v>33766.31</v>
      </c>
      <c r="J13" s="8">
        <v>1.5780810000000001</v>
      </c>
      <c r="N13" s="8" t="s">
        <v>446</v>
      </c>
      <c r="O13" s="8">
        <v>11.2</v>
      </c>
      <c r="P13" s="8">
        <f>AVERAGE(E21:E25)</f>
        <v>2.7918800000000002E-6</v>
      </c>
      <c r="Q13" s="8">
        <f>STDEVA(E21:E25)</f>
        <v>7.2659564597512006E-8</v>
      </c>
    </row>
    <row r="14" spans="1:17">
      <c r="A14" s="8" t="s">
        <v>141</v>
      </c>
      <c r="B14" s="8">
        <v>4.2563529999999998</v>
      </c>
      <c r="C14" s="8">
        <v>2289041000</v>
      </c>
      <c r="D14" s="8">
        <v>0.3372289</v>
      </c>
      <c r="E14" s="8">
        <v>1.30628E-5</v>
      </c>
      <c r="F14" s="8">
        <v>0.32071300000000003</v>
      </c>
      <c r="G14" s="8">
        <v>2.0687600000000002E-3</v>
      </c>
      <c r="H14" s="8">
        <v>1.030765E-2</v>
      </c>
      <c r="I14" s="8">
        <v>29947.94</v>
      </c>
      <c r="J14" s="8">
        <v>0.63619999999999999</v>
      </c>
      <c r="N14" s="8" t="s">
        <v>448</v>
      </c>
      <c r="O14" s="8">
        <v>1.42</v>
      </c>
      <c r="P14" s="8">
        <f>AVERAGE(E26:E28)</f>
        <v>2.2496923333333332E-6</v>
      </c>
      <c r="Q14" s="8">
        <f>STDEVA(E26:E28)</f>
        <v>7.0320156145541417E-8</v>
      </c>
    </row>
    <row r="15" spans="1:17">
      <c r="A15" s="8" t="s">
        <v>450</v>
      </c>
      <c r="B15" s="8">
        <v>4.2770840000000003</v>
      </c>
      <c r="C15" s="8">
        <v>2296402000</v>
      </c>
      <c r="D15" s="8">
        <v>0.2926048</v>
      </c>
      <c r="E15" s="8">
        <v>1.823456E-5</v>
      </c>
      <c r="F15" s="8">
        <v>1.251261</v>
      </c>
      <c r="G15" s="8">
        <v>2.0685949999999999E-3</v>
      </c>
      <c r="H15" s="8">
        <v>1.27352E-2</v>
      </c>
      <c r="I15" s="8">
        <v>41890.68</v>
      </c>
      <c r="J15" s="8">
        <v>1.4650259999999999</v>
      </c>
    </row>
    <row r="16" spans="1:17">
      <c r="A16" s="8" t="s">
        <v>142</v>
      </c>
      <c r="B16" s="8">
        <v>4.3154170000000001</v>
      </c>
      <c r="C16" s="8">
        <v>2447463000</v>
      </c>
      <c r="D16" s="8">
        <v>0.12065149999999999</v>
      </c>
      <c r="E16" s="8">
        <v>7.3619060000000004E-6</v>
      </c>
      <c r="F16" s="8">
        <v>1.277895</v>
      </c>
      <c r="G16" s="8">
        <v>2.0315149999999998E-3</v>
      </c>
      <c r="H16" s="8">
        <v>5.9035770000000001E-3</v>
      </c>
      <c r="I16" s="8">
        <v>18046.169999999998</v>
      </c>
      <c r="J16" s="8">
        <v>1.3733949999999999</v>
      </c>
    </row>
    <row r="17" spans="1:10">
      <c r="A17" s="8" t="s">
        <v>143</v>
      </c>
      <c r="B17" s="8">
        <v>4.2650360000000003</v>
      </c>
      <c r="C17" s="8">
        <v>2549239000</v>
      </c>
      <c r="D17" s="8">
        <v>0.30646499999999999</v>
      </c>
      <c r="E17" s="8">
        <v>6.5031910000000002E-6</v>
      </c>
      <c r="F17" s="8">
        <v>0.5971957</v>
      </c>
      <c r="G17" s="8">
        <v>2.0306249999999999E-3</v>
      </c>
      <c r="H17" s="8">
        <v>7.4199590000000003E-3</v>
      </c>
      <c r="I17" s="8">
        <v>16573.12</v>
      </c>
      <c r="J17" s="8">
        <v>0.80740460000000003</v>
      </c>
    </row>
    <row r="18" spans="1:10">
      <c r="A18" s="8" t="s">
        <v>144</v>
      </c>
      <c r="B18" s="8">
        <v>4.2239649999999997</v>
      </c>
      <c r="C18" s="8">
        <v>2505548000</v>
      </c>
      <c r="D18" s="8">
        <v>6.4004050000000007E-2</v>
      </c>
      <c r="E18" s="8">
        <v>6.2022870000000002E-6</v>
      </c>
      <c r="F18" s="8">
        <v>0.25576929999999998</v>
      </c>
      <c r="G18" s="8">
        <v>2.0291110000000001E-3</v>
      </c>
      <c r="H18" s="8">
        <v>5.1144220000000004E-3</v>
      </c>
      <c r="I18" s="8">
        <v>15508.4</v>
      </c>
      <c r="J18" s="8">
        <v>0.2050843</v>
      </c>
    </row>
    <row r="19" spans="1:10">
      <c r="A19" s="8" t="s">
        <v>145</v>
      </c>
      <c r="B19" s="8">
        <v>4.2569780000000002</v>
      </c>
      <c r="C19" s="8">
        <v>2449318000</v>
      </c>
      <c r="D19" s="8">
        <v>0.22281889999999999</v>
      </c>
      <c r="E19" s="8">
        <v>6.3968140000000003E-6</v>
      </c>
      <c r="F19" s="8">
        <v>0.49836019999999998</v>
      </c>
      <c r="G19" s="8">
        <v>2.0302139999999998E-3</v>
      </c>
      <c r="H19" s="8">
        <v>7.5213349999999997E-3</v>
      </c>
      <c r="I19" s="8">
        <v>15649.56</v>
      </c>
      <c r="J19" s="8">
        <v>0.61503920000000001</v>
      </c>
    </row>
    <row r="20" spans="1:10">
      <c r="A20" s="8" t="s">
        <v>451</v>
      </c>
      <c r="B20" s="8">
        <v>4.2230259999999999</v>
      </c>
      <c r="C20" s="8">
        <v>2414596000</v>
      </c>
      <c r="D20" s="8">
        <v>0.3492557</v>
      </c>
      <c r="E20" s="8">
        <v>7.2863769999999998E-6</v>
      </c>
      <c r="F20" s="8">
        <v>0.63381259999999995</v>
      </c>
      <c r="G20" s="8">
        <v>2.031677E-3</v>
      </c>
      <c r="H20" s="8">
        <v>1.010102E-2</v>
      </c>
      <c r="I20" s="8">
        <v>17710.259999999998</v>
      </c>
      <c r="J20" s="8">
        <v>0.88748559999999999</v>
      </c>
    </row>
    <row r="21" spans="1:10">
      <c r="A21" s="8" t="s">
        <v>146</v>
      </c>
      <c r="B21" s="8">
        <v>4.159815</v>
      </c>
      <c r="C21" s="8">
        <v>2435719000</v>
      </c>
      <c r="D21" s="8">
        <v>0.38057750000000001</v>
      </c>
      <c r="E21" s="8">
        <v>2.8967000000000002E-6</v>
      </c>
      <c r="F21" s="8">
        <v>0.57009160000000003</v>
      </c>
      <c r="G21" s="8">
        <v>2.0289359999999998E-3</v>
      </c>
      <c r="H21" s="8">
        <v>1.1008769999999999E-2</v>
      </c>
      <c r="I21" s="8">
        <v>7058.24</v>
      </c>
      <c r="J21" s="8">
        <v>0.94024240000000003</v>
      </c>
    </row>
    <row r="22" spans="1:10">
      <c r="A22" s="8" t="s">
        <v>147</v>
      </c>
      <c r="B22" s="8">
        <v>4.1709240000000003</v>
      </c>
      <c r="C22" s="8">
        <v>2393955000</v>
      </c>
      <c r="D22" s="8">
        <v>0.2463079</v>
      </c>
      <c r="E22" s="8">
        <v>2.788144E-6</v>
      </c>
      <c r="F22" s="8">
        <v>0.38924769999999997</v>
      </c>
      <c r="G22" s="8">
        <v>2.0296239999999998E-3</v>
      </c>
      <c r="H22" s="8">
        <v>9.8245950000000002E-3</v>
      </c>
      <c r="I22" s="8">
        <v>6675.48</v>
      </c>
      <c r="J22" s="8">
        <v>0.59037969999999995</v>
      </c>
    </row>
    <row r="23" spans="1:10">
      <c r="A23" s="8" t="s">
        <v>148</v>
      </c>
      <c r="B23" s="8">
        <v>4.1831280000000008</v>
      </c>
      <c r="C23" s="8">
        <v>2410118000</v>
      </c>
      <c r="D23" s="8">
        <v>0.43153740000000002</v>
      </c>
      <c r="E23" s="8">
        <v>2.759178E-6</v>
      </c>
      <c r="F23" s="8">
        <v>0.45746769999999998</v>
      </c>
      <c r="G23" s="8">
        <v>2.031246E-3</v>
      </c>
      <c r="H23" s="8">
        <v>1.1996700000000001E-2</v>
      </c>
      <c r="I23" s="8">
        <v>6652.183</v>
      </c>
      <c r="J23" s="8">
        <v>0.87259120000000001</v>
      </c>
    </row>
    <row r="24" spans="1:10">
      <c r="A24" s="8" t="s">
        <v>452</v>
      </c>
      <c r="B24" s="8">
        <v>4.1760869999999999</v>
      </c>
      <c r="C24" s="8">
        <v>2377083000</v>
      </c>
      <c r="D24" s="8">
        <v>1.0719989999999999</v>
      </c>
      <c r="E24" s="8">
        <v>2.6997709999999998E-6</v>
      </c>
      <c r="F24" s="8">
        <v>1.30999</v>
      </c>
      <c r="G24" s="8">
        <v>2.0298820000000002E-3</v>
      </c>
      <c r="H24" s="8">
        <v>2.48629E-2</v>
      </c>
      <c r="I24" s="8">
        <v>6434.5810000000001</v>
      </c>
      <c r="J24" s="8">
        <v>2.330797</v>
      </c>
    </row>
    <row r="25" spans="1:10">
      <c r="A25" s="8" t="s">
        <v>453</v>
      </c>
      <c r="B25" s="8">
        <v>4.1516010000000003</v>
      </c>
      <c r="C25" s="8">
        <v>2290794000</v>
      </c>
      <c r="D25" s="8">
        <v>6.5058959999999999E-2</v>
      </c>
      <c r="E25" s="8">
        <v>2.8156070000000002E-6</v>
      </c>
      <c r="F25" s="8">
        <v>0.14068</v>
      </c>
      <c r="G25" s="8">
        <v>2.032318E-3</v>
      </c>
      <c r="H25" s="8">
        <v>8.4361039999999998E-3</v>
      </c>
      <c r="I25" s="8">
        <v>6444.7939999999999</v>
      </c>
      <c r="J25" s="8">
        <v>0.1590956</v>
      </c>
    </row>
    <row r="26" spans="1:10">
      <c r="A26" s="8" t="s">
        <v>454</v>
      </c>
      <c r="B26" s="8">
        <v>4.1856309999999999</v>
      </c>
      <c r="C26" s="8">
        <v>2511988000</v>
      </c>
      <c r="D26" s="8">
        <v>2.5545180000000001E-2</v>
      </c>
      <c r="E26" s="8">
        <v>2.3171569999999999E-6</v>
      </c>
      <c r="F26" s="8">
        <v>0.1875713</v>
      </c>
      <c r="G26" s="8">
        <v>2.0282780000000001E-3</v>
      </c>
      <c r="H26" s="8">
        <v>7.2154280000000003E-3</v>
      </c>
      <c r="I26" s="8">
        <v>5820.7579999999998</v>
      </c>
      <c r="J26" s="8">
        <v>0.20309089999999999</v>
      </c>
    </row>
    <row r="27" spans="1:10">
      <c r="A27" s="8" t="s">
        <v>455</v>
      </c>
      <c r="B27" s="8">
        <v>4.0509950000000003</v>
      </c>
      <c r="C27" s="8">
        <v>2489581000</v>
      </c>
      <c r="D27" s="8">
        <v>3.549269E-2</v>
      </c>
      <c r="E27" s="8">
        <v>2.176828E-6</v>
      </c>
      <c r="F27" s="8">
        <v>0.24491399999999999</v>
      </c>
      <c r="G27" s="8">
        <v>2.0284109999999999E-3</v>
      </c>
      <c r="H27" s="8">
        <v>7.1383139999999998E-3</v>
      </c>
      <c r="I27" s="8">
        <v>5420.0169999999998</v>
      </c>
      <c r="J27" s="8">
        <v>0.2243725</v>
      </c>
    </row>
    <row r="28" spans="1:10">
      <c r="A28" s="8" t="s">
        <v>456</v>
      </c>
      <c r="B28" s="8">
        <v>4.0106279999999996</v>
      </c>
      <c r="C28" s="8">
        <v>2485010000</v>
      </c>
      <c r="D28" s="8">
        <v>9.7954029999999997E-2</v>
      </c>
      <c r="E28" s="8">
        <v>2.255092E-6</v>
      </c>
      <c r="F28" s="8">
        <v>0.3576145</v>
      </c>
      <c r="G28" s="8">
        <v>2.028443E-3</v>
      </c>
      <c r="H28" s="8">
        <v>1.026971E-2</v>
      </c>
      <c r="I28" s="8">
        <v>5604.2479999999996</v>
      </c>
      <c r="J28" s="8">
        <v>0.44878410000000002</v>
      </c>
    </row>
    <row r="36" spans="1:22">
      <c r="V36" s="13"/>
    </row>
    <row r="43" spans="1:22" ht="18">
      <c r="A43" s="30" t="s">
        <v>473</v>
      </c>
      <c r="B43" s="26"/>
      <c r="C43" s="26"/>
      <c r="D43" s="26"/>
    </row>
    <row r="44" spans="1:22" ht="18">
      <c r="A44" s="27" t="s">
        <v>471</v>
      </c>
      <c r="B44" s="26"/>
      <c r="C44" s="26"/>
      <c r="D44" s="26"/>
    </row>
    <row r="45" spans="1:22" ht="18">
      <c r="A45" s="27" t="s">
        <v>472</v>
      </c>
      <c r="B45" s="26"/>
      <c r="C45" s="26"/>
      <c r="D45" s="26"/>
    </row>
  </sheetData>
  <phoneticPr fontId="1" type="noConversion"/>
  <pageMargins left="0.7" right="0.7" top="0.75" bottom="0.75" header="0.3" footer="0.3"/>
  <pageSetup paperSize="9" orientation="portrait" r:id="rId1"/>
  <ignoredErrors>
    <ignoredError sqref="P12:P14 Q11:Q14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7:AO270"/>
  <sheetViews>
    <sheetView workbookViewId="0"/>
  </sheetViews>
  <sheetFormatPr baseColWidth="10" defaultColWidth="9" defaultRowHeight="12"/>
  <cols>
    <col min="1" max="1" width="17.3984375" style="8" customWidth="1"/>
    <col min="2" max="2" width="11.19921875" style="8" bestFit="1" customWidth="1"/>
    <col min="3" max="3" width="14.19921875" style="8" bestFit="1" customWidth="1"/>
    <col min="4" max="4" width="11" style="8" bestFit="1" customWidth="1"/>
    <col min="5" max="5" width="11.19921875" style="8" bestFit="1" customWidth="1"/>
    <col min="6" max="6" width="11" style="8" bestFit="1" customWidth="1"/>
    <col min="7" max="9" width="11.19921875" style="8" bestFit="1" customWidth="1"/>
    <col min="10" max="10" width="11" style="8" bestFit="1" customWidth="1"/>
    <col min="11" max="11" width="16.3984375" style="8" bestFit="1" customWidth="1"/>
    <col min="12" max="12" width="11.19921875" style="8" bestFit="1" customWidth="1"/>
    <col min="13" max="13" width="16.796875" style="8" bestFit="1" customWidth="1"/>
    <col min="14" max="14" width="11.19921875" style="8" bestFit="1" customWidth="1"/>
    <col min="15" max="15" width="9.3984375" style="8"/>
    <col min="16" max="16" width="10.59765625" style="8" bestFit="1" customWidth="1"/>
    <col min="17" max="17" width="9.3984375" style="8"/>
    <col min="18" max="18" width="10.59765625" style="8" bestFit="1" customWidth="1"/>
    <col min="19" max="19" width="12.19921875" style="8" bestFit="1" customWidth="1"/>
    <col min="20" max="20" width="13" style="8" bestFit="1" customWidth="1"/>
    <col min="21" max="21" width="9.3984375" style="8"/>
    <col min="22" max="23" width="12.3984375" style="8" customWidth="1"/>
    <col min="24" max="25" width="9.3984375" style="8" bestFit="1" customWidth="1"/>
    <col min="26" max="256" width="9.3984375" style="8"/>
    <col min="257" max="257" width="17.3984375" style="8" customWidth="1"/>
    <col min="258" max="258" width="11" style="8" bestFit="1" customWidth="1"/>
    <col min="259" max="259" width="13.796875" style="8" bestFit="1" customWidth="1"/>
    <col min="260" max="260" width="10.796875" style="8" bestFit="1" customWidth="1"/>
    <col min="261" max="261" width="11" style="8" bestFit="1" customWidth="1"/>
    <col min="262" max="262" width="10.796875" style="8" bestFit="1" customWidth="1"/>
    <col min="263" max="265" width="11" style="8" bestFit="1" customWidth="1"/>
    <col min="266" max="266" width="10.796875" style="8" bestFit="1" customWidth="1"/>
    <col min="267" max="267" width="16.19921875" style="8" bestFit="1" customWidth="1"/>
    <col min="268" max="268" width="11" style="8" bestFit="1" customWidth="1"/>
    <col min="269" max="269" width="16.59765625" style="8" bestFit="1" customWidth="1"/>
    <col min="270" max="270" width="11" style="8" bestFit="1" customWidth="1"/>
    <col min="271" max="271" width="9.3984375" style="8"/>
    <col min="272" max="272" width="10.3984375" style="8" bestFit="1" customWidth="1"/>
    <col min="273" max="273" width="9.3984375" style="8"/>
    <col min="274" max="274" width="10.3984375" style="8" bestFit="1" customWidth="1"/>
    <col min="275" max="275" width="12" style="8" bestFit="1" customWidth="1"/>
    <col min="276" max="276" width="12.796875" style="8" bestFit="1" customWidth="1"/>
    <col min="277" max="277" width="9.3984375" style="8"/>
    <col min="278" max="279" width="12.3984375" style="8" customWidth="1"/>
    <col min="280" max="512" width="9.3984375" style="8"/>
    <col min="513" max="513" width="17.3984375" style="8" customWidth="1"/>
    <col min="514" max="514" width="11" style="8" bestFit="1" customWidth="1"/>
    <col min="515" max="515" width="13.796875" style="8" bestFit="1" customWidth="1"/>
    <col min="516" max="516" width="10.796875" style="8" bestFit="1" customWidth="1"/>
    <col min="517" max="517" width="11" style="8" bestFit="1" customWidth="1"/>
    <col min="518" max="518" width="10.796875" style="8" bestFit="1" customWidth="1"/>
    <col min="519" max="521" width="11" style="8" bestFit="1" customWidth="1"/>
    <col min="522" max="522" width="10.796875" style="8" bestFit="1" customWidth="1"/>
    <col min="523" max="523" width="16.19921875" style="8" bestFit="1" customWidth="1"/>
    <col min="524" max="524" width="11" style="8" bestFit="1" customWidth="1"/>
    <col min="525" max="525" width="16.59765625" style="8" bestFit="1" customWidth="1"/>
    <col min="526" max="526" width="11" style="8" bestFit="1" customWidth="1"/>
    <col min="527" max="527" width="9.3984375" style="8"/>
    <col min="528" max="528" width="10.3984375" style="8" bestFit="1" customWidth="1"/>
    <col min="529" max="529" width="9.3984375" style="8"/>
    <col min="530" max="530" width="10.3984375" style="8" bestFit="1" customWidth="1"/>
    <col min="531" max="531" width="12" style="8" bestFit="1" customWidth="1"/>
    <col min="532" max="532" width="12.796875" style="8" bestFit="1" customWidth="1"/>
    <col min="533" max="533" width="9.3984375" style="8"/>
    <col min="534" max="535" width="12.3984375" style="8" customWidth="1"/>
    <col min="536" max="768" width="9.3984375" style="8"/>
    <col min="769" max="769" width="17.3984375" style="8" customWidth="1"/>
    <col min="770" max="770" width="11" style="8" bestFit="1" customWidth="1"/>
    <col min="771" max="771" width="13.796875" style="8" bestFit="1" customWidth="1"/>
    <col min="772" max="772" width="10.796875" style="8" bestFit="1" customWidth="1"/>
    <col min="773" max="773" width="11" style="8" bestFit="1" customWidth="1"/>
    <col min="774" max="774" width="10.796875" style="8" bestFit="1" customWidth="1"/>
    <col min="775" max="777" width="11" style="8" bestFit="1" customWidth="1"/>
    <col min="778" max="778" width="10.796875" style="8" bestFit="1" customWidth="1"/>
    <col min="779" max="779" width="16.19921875" style="8" bestFit="1" customWidth="1"/>
    <col min="780" max="780" width="11" style="8" bestFit="1" customWidth="1"/>
    <col min="781" max="781" width="16.59765625" style="8" bestFit="1" customWidth="1"/>
    <col min="782" max="782" width="11" style="8" bestFit="1" customWidth="1"/>
    <col min="783" max="783" width="9.3984375" style="8"/>
    <col min="784" max="784" width="10.3984375" style="8" bestFit="1" customWidth="1"/>
    <col min="785" max="785" width="9.3984375" style="8"/>
    <col min="786" max="786" width="10.3984375" style="8" bestFit="1" customWidth="1"/>
    <col min="787" max="787" width="12" style="8" bestFit="1" customWidth="1"/>
    <col min="788" max="788" width="12.796875" style="8" bestFit="1" customWidth="1"/>
    <col min="789" max="789" width="9.3984375" style="8"/>
    <col min="790" max="791" width="12.3984375" style="8" customWidth="1"/>
    <col min="792" max="1024" width="9.3984375" style="8"/>
    <col min="1025" max="1025" width="17.3984375" style="8" customWidth="1"/>
    <col min="1026" max="1026" width="11" style="8" bestFit="1" customWidth="1"/>
    <col min="1027" max="1027" width="13.796875" style="8" bestFit="1" customWidth="1"/>
    <col min="1028" max="1028" width="10.796875" style="8" bestFit="1" customWidth="1"/>
    <col min="1029" max="1029" width="11" style="8" bestFit="1" customWidth="1"/>
    <col min="1030" max="1030" width="10.796875" style="8" bestFit="1" customWidth="1"/>
    <col min="1031" max="1033" width="11" style="8" bestFit="1" customWidth="1"/>
    <col min="1034" max="1034" width="10.796875" style="8" bestFit="1" customWidth="1"/>
    <col min="1035" max="1035" width="16.19921875" style="8" bestFit="1" customWidth="1"/>
    <col min="1036" max="1036" width="11" style="8" bestFit="1" customWidth="1"/>
    <col min="1037" max="1037" width="16.59765625" style="8" bestFit="1" customWidth="1"/>
    <col min="1038" max="1038" width="11" style="8" bestFit="1" customWidth="1"/>
    <col min="1039" max="1039" width="9.3984375" style="8"/>
    <col min="1040" max="1040" width="10.3984375" style="8" bestFit="1" customWidth="1"/>
    <col min="1041" max="1041" width="9.3984375" style="8"/>
    <col min="1042" max="1042" width="10.3984375" style="8" bestFit="1" customWidth="1"/>
    <col min="1043" max="1043" width="12" style="8" bestFit="1" customWidth="1"/>
    <col min="1044" max="1044" width="12.796875" style="8" bestFit="1" customWidth="1"/>
    <col min="1045" max="1045" width="9.3984375" style="8"/>
    <col min="1046" max="1047" width="12.3984375" style="8" customWidth="1"/>
    <col min="1048" max="1280" width="9.3984375" style="8"/>
    <col min="1281" max="1281" width="17.3984375" style="8" customWidth="1"/>
    <col min="1282" max="1282" width="11" style="8" bestFit="1" customWidth="1"/>
    <col min="1283" max="1283" width="13.796875" style="8" bestFit="1" customWidth="1"/>
    <col min="1284" max="1284" width="10.796875" style="8" bestFit="1" customWidth="1"/>
    <col min="1285" max="1285" width="11" style="8" bestFit="1" customWidth="1"/>
    <col min="1286" max="1286" width="10.796875" style="8" bestFit="1" customWidth="1"/>
    <col min="1287" max="1289" width="11" style="8" bestFit="1" customWidth="1"/>
    <col min="1290" max="1290" width="10.796875" style="8" bestFit="1" customWidth="1"/>
    <col min="1291" max="1291" width="16.19921875" style="8" bestFit="1" customWidth="1"/>
    <col min="1292" max="1292" width="11" style="8" bestFit="1" customWidth="1"/>
    <col min="1293" max="1293" width="16.59765625" style="8" bestFit="1" customWidth="1"/>
    <col min="1294" max="1294" width="11" style="8" bestFit="1" customWidth="1"/>
    <col min="1295" max="1295" width="9.3984375" style="8"/>
    <col min="1296" max="1296" width="10.3984375" style="8" bestFit="1" customWidth="1"/>
    <col min="1297" max="1297" width="9.3984375" style="8"/>
    <col min="1298" max="1298" width="10.3984375" style="8" bestFit="1" customWidth="1"/>
    <col min="1299" max="1299" width="12" style="8" bestFit="1" customWidth="1"/>
    <col min="1300" max="1300" width="12.796875" style="8" bestFit="1" customWidth="1"/>
    <col min="1301" max="1301" width="9.3984375" style="8"/>
    <col min="1302" max="1303" width="12.3984375" style="8" customWidth="1"/>
    <col min="1304" max="1536" width="9.3984375" style="8"/>
    <col min="1537" max="1537" width="17.3984375" style="8" customWidth="1"/>
    <col min="1538" max="1538" width="11" style="8" bestFit="1" customWidth="1"/>
    <col min="1539" max="1539" width="13.796875" style="8" bestFit="1" customWidth="1"/>
    <col min="1540" max="1540" width="10.796875" style="8" bestFit="1" customWidth="1"/>
    <col min="1541" max="1541" width="11" style="8" bestFit="1" customWidth="1"/>
    <col min="1542" max="1542" width="10.796875" style="8" bestFit="1" customWidth="1"/>
    <col min="1543" max="1545" width="11" style="8" bestFit="1" customWidth="1"/>
    <col min="1546" max="1546" width="10.796875" style="8" bestFit="1" customWidth="1"/>
    <col min="1547" max="1547" width="16.19921875" style="8" bestFit="1" customWidth="1"/>
    <col min="1548" max="1548" width="11" style="8" bestFit="1" customWidth="1"/>
    <col min="1549" max="1549" width="16.59765625" style="8" bestFit="1" customWidth="1"/>
    <col min="1550" max="1550" width="11" style="8" bestFit="1" customWidth="1"/>
    <col min="1551" max="1551" width="9.3984375" style="8"/>
    <col min="1552" max="1552" width="10.3984375" style="8" bestFit="1" customWidth="1"/>
    <col min="1553" max="1553" width="9.3984375" style="8"/>
    <col min="1554" max="1554" width="10.3984375" style="8" bestFit="1" customWidth="1"/>
    <col min="1555" max="1555" width="12" style="8" bestFit="1" customWidth="1"/>
    <col min="1556" max="1556" width="12.796875" style="8" bestFit="1" customWidth="1"/>
    <col min="1557" max="1557" width="9.3984375" style="8"/>
    <col min="1558" max="1559" width="12.3984375" style="8" customWidth="1"/>
    <col min="1560" max="1792" width="9.3984375" style="8"/>
    <col min="1793" max="1793" width="17.3984375" style="8" customWidth="1"/>
    <col min="1794" max="1794" width="11" style="8" bestFit="1" customWidth="1"/>
    <col min="1795" max="1795" width="13.796875" style="8" bestFit="1" customWidth="1"/>
    <col min="1796" max="1796" width="10.796875" style="8" bestFit="1" customWidth="1"/>
    <col min="1797" max="1797" width="11" style="8" bestFit="1" customWidth="1"/>
    <col min="1798" max="1798" width="10.796875" style="8" bestFit="1" customWidth="1"/>
    <col min="1799" max="1801" width="11" style="8" bestFit="1" customWidth="1"/>
    <col min="1802" max="1802" width="10.796875" style="8" bestFit="1" customWidth="1"/>
    <col min="1803" max="1803" width="16.19921875" style="8" bestFit="1" customWidth="1"/>
    <col min="1804" max="1804" width="11" style="8" bestFit="1" customWidth="1"/>
    <col min="1805" max="1805" width="16.59765625" style="8" bestFit="1" customWidth="1"/>
    <col min="1806" max="1806" width="11" style="8" bestFit="1" customWidth="1"/>
    <col min="1807" max="1807" width="9.3984375" style="8"/>
    <col min="1808" max="1808" width="10.3984375" style="8" bestFit="1" customWidth="1"/>
    <col min="1809" max="1809" width="9.3984375" style="8"/>
    <col min="1810" max="1810" width="10.3984375" style="8" bestFit="1" customWidth="1"/>
    <col min="1811" max="1811" width="12" style="8" bestFit="1" customWidth="1"/>
    <col min="1812" max="1812" width="12.796875" style="8" bestFit="1" customWidth="1"/>
    <col min="1813" max="1813" width="9.3984375" style="8"/>
    <col min="1814" max="1815" width="12.3984375" style="8" customWidth="1"/>
    <col min="1816" max="2048" width="9.3984375" style="8"/>
    <col min="2049" max="2049" width="17.3984375" style="8" customWidth="1"/>
    <col min="2050" max="2050" width="11" style="8" bestFit="1" customWidth="1"/>
    <col min="2051" max="2051" width="13.796875" style="8" bestFit="1" customWidth="1"/>
    <col min="2052" max="2052" width="10.796875" style="8" bestFit="1" customWidth="1"/>
    <col min="2053" max="2053" width="11" style="8" bestFit="1" customWidth="1"/>
    <col min="2054" max="2054" width="10.796875" style="8" bestFit="1" customWidth="1"/>
    <col min="2055" max="2057" width="11" style="8" bestFit="1" customWidth="1"/>
    <col min="2058" max="2058" width="10.796875" style="8" bestFit="1" customWidth="1"/>
    <col min="2059" max="2059" width="16.19921875" style="8" bestFit="1" customWidth="1"/>
    <col min="2060" max="2060" width="11" style="8" bestFit="1" customWidth="1"/>
    <col min="2061" max="2061" width="16.59765625" style="8" bestFit="1" customWidth="1"/>
    <col min="2062" max="2062" width="11" style="8" bestFit="1" customWidth="1"/>
    <col min="2063" max="2063" width="9.3984375" style="8"/>
    <col min="2064" max="2064" width="10.3984375" style="8" bestFit="1" customWidth="1"/>
    <col min="2065" max="2065" width="9.3984375" style="8"/>
    <col min="2066" max="2066" width="10.3984375" style="8" bestFit="1" customWidth="1"/>
    <col min="2067" max="2067" width="12" style="8" bestFit="1" customWidth="1"/>
    <col min="2068" max="2068" width="12.796875" style="8" bestFit="1" customWidth="1"/>
    <col min="2069" max="2069" width="9.3984375" style="8"/>
    <col min="2070" max="2071" width="12.3984375" style="8" customWidth="1"/>
    <col min="2072" max="2304" width="9.3984375" style="8"/>
    <col min="2305" max="2305" width="17.3984375" style="8" customWidth="1"/>
    <col min="2306" max="2306" width="11" style="8" bestFit="1" customWidth="1"/>
    <col min="2307" max="2307" width="13.796875" style="8" bestFit="1" customWidth="1"/>
    <col min="2308" max="2308" width="10.796875" style="8" bestFit="1" customWidth="1"/>
    <col min="2309" max="2309" width="11" style="8" bestFit="1" customWidth="1"/>
    <col min="2310" max="2310" width="10.796875" style="8" bestFit="1" customWidth="1"/>
    <col min="2311" max="2313" width="11" style="8" bestFit="1" customWidth="1"/>
    <col min="2314" max="2314" width="10.796875" style="8" bestFit="1" customWidth="1"/>
    <col min="2315" max="2315" width="16.19921875" style="8" bestFit="1" customWidth="1"/>
    <col min="2316" max="2316" width="11" style="8" bestFit="1" customWidth="1"/>
    <col min="2317" max="2317" width="16.59765625" style="8" bestFit="1" customWidth="1"/>
    <col min="2318" max="2318" width="11" style="8" bestFit="1" customWidth="1"/>
    <col min="2319" max="2319" width="9.3984375" style="8"/>
    <col min="2320" max="2320" width="10.3984375" style="8" bestFit="1" customWidth="1"/>
    <col min="2321" max="2321" width="9.3984375" style="8"/>
    <col min="2322" max="2322" width="10.3984375" style="8" bestFit="1" customWidth="1"/>
    <col min="2323" max="2323" width="12" style="8" bestFit="1" customWidth="1"/>
    <col min="2324" max="2324" width="12.796875" style="8" bestFit="1" customWidth="1"/>
    <col min="2325" max="2325" width="9.3984375" style="8"/>
    <col min="2326" max="2327" width="12.3984375" style="8" customWidth="1"/>
    <col min="2328" max="2560" width="9.3984375" style="8"/>
    <col min="2561" max="2561" width="17.3984375" style="8" customWidth="1"/>
    <col min="2562" max="2562" width="11" style="8" bestFit="1" customWidth="1"/>
    <col min="2563" max="2563" width="13.796875" style="8" bestFit="1" customWidth="1"/>
    <col min="2564" max="2564" width="10.796875" style="8" bestFit="1" customWidth="1"/>
    <col min="2565" max="2565" width="11" style="8" bestFit="1" customWidth="1"/>
    <col min="2566" max="2566" width="10.796875" style="8" bestFit="1" customWidth="1"/>
    <col min="2567" max="2569" width="11" style="8" bestFit="1" customWidth="1"/>
    <col min="2570" max="2570" width="10.796875" style="8" bestFit="1" customWidth="1"/>
    <col min="2571" max="2571" width="16.19921875" style="8" bestFit="1" customWidth="1"/>
    <col min="2572" max="2572" width="11" style="8" bestFit="1" customWidth="1"/>
    <col min="2573" max="2573" width="16.59765625" style="8" bestFit="1" customWidth="1"/>
    <col min="2574" max="2574" width="11" style="8" bestFit="1" customWidth="1"/>
    <col min="2575" max="2575" width="9.3984375" style="8"/>
    <col min="2576" max="2576" width="10.3984375" style="8" bestFit="1" customWidth="1"/>
    <col min="2577" max="2577" width="9.3984375" style="8"/>
    <col min="2578" max="2578" width="10.3984375" style="8" bestFit="1" customWidth="1"/>
    <col min="2579" max="2579" width="12" style="8" bestFit="1" customWidth="1"/>
    <col min="2580" max="2580" width="12.796875" style="8" bestFit="1" customWidth="1"/>
    <col min="2581" max="2581" width="9.3984375" style="8"/>
    <col min="2582" max="2583" width="12.3984375" style="8" customWidth="1"/>
    <col min="2584" max="2816" width="9.3984375" style="8"/>
    <col min="2817" max="2817" width="17.3984375" style="8" customWidth="1"/>
    <col min="2818" max="2818" width="11" style="8" bestFit="1" customWidth="1"/>
    <col min="2819" max="2819" width="13.796875" style="8" bestFit="1" customWidth="1"/>
    <col min="2820" max="2820" width="10.796875" style="8" bestFit="1" customWidth="1"/>
    <col min="2821" max="2821" width="11" style="8" bestFit="1" customWidth="1"/>
    <col min="2822" max="2822" width="10.796875" style="8" bestFit="1" customWidth="1"/>
    <col min="2823" max="2825" width="11" style="8" bestFit="1" customWidth="1"/>
    <col min="2826" max="2826" width="10.796875" style="8" bestFit="1" customWidth="1"/>
    <col min="2827" max="2827" width="16.19921875" style="8" bestFit="1" customWidth="1"/>
    <col min="2828" max="2828" width="11" style="8" bestFit="1" customWidth="1"/>
    <col min="2829" max="2829" width="16.59765625" style="8" bestFit="1" customWidth="1"/>
    <col min="2830" max="2830" width="11" style="8" bestFit="1" customWidth="1"/>
    <col min="2831" max="2831" width="9.3984375" style="8"/>
    <col min="2832" max="2832" width="10.3984375" style="8" bestFit="1" customWidth="1"/>
    <col min="2833" max="2833" width="9.3984375" style="8"/>
    <col min="2834" max="2834" width="10.3984375" style="8" bestFit="1" customWidth="1"/>
    <col min="2835" max="2835" width="12" style="8" bestFit="1" customWidth="1"/>
    <col min="2836" max="2836" width="12.796875" style="8" bestFit="1" customWidth="1"/>
    <col min="2837" max="2837" width="9.3984375" style="8"/>
    <col min="2838" max="2839" width="12.3984375" style="8" customWidth="1"/>
    <col min="2840" max="3072" width="9.3984375" style="8"/>
    <col min="3073" max="3073" width="17.3984375" style="8" customWidth="1"/>
    <col min="3074" max="3074" width="11" style="8" bestFit="1" customWidth="1"/>
    <col min="3075" max="3075" width="13.796875" style="8" bestFit="1" customWidth="1"/>
    <col min="3076" max="3076" width="10.796875" style="8" bestFit="1" customWidth="1"/>
    <col min="3077" max="3077" width="11" style="8" bestFit="1" customWidth="1"/>
    <col min="3078" max="3078" width="10.796875" style="8" bestFit="1" customWidth="1"/>
    <col min="3079" max="3081" width="11" style="8" bestFit="1" customWidth="1"/>
    <col min="3082" max="3082" width="10.796875" style="8" bestFit="1" customWidth="1"/>
    <col min="3083" max="3083" width="16.19921875" style="8" bestFit="1" customWidth="1"/>
    <col min="3084" max="3084" width="11" style="8" bestFit="1" customWidth="1"/>
    <col min="3085" max="3085" width="16.59765625" style="8" bestFit="1" customWidth="1"/>
    <col min="3086" max="3086" width="11" style="8" bestFit="1" customWidth="1"/>
    <col min="3087" max="3087" width="9.3984375" style="8"/>
    <col min="3088" max="3088" width="10.3984375" style="8" bestFit="1" customWidth="1"/>
    <col min="3089" max="3089" width="9.3984375" style="8"/>
    <col min="3090" max="3090" width="10.3984375" style="8" bestFit="1" customWidth="1"/>
    <col min="3091" max="3091" width="12" style="8" bestFit="1" customWidth="1"/>
    <col min="3092" max="3092" width="12.796875" style="8" bestFit="1" customWidth="1"/>
    <col min="3093" max="3093" width="9.3984375" style="8"/>
    <col min="3094" max="3095" width="12.3984375" style="8" customWidth="1"/>
    <col min="3096" max="3328" width="9.3984375" style="8"/>
    <col min="3329" max="3329" width="17.3984375" style="8" customWidth="1"/>
    <col min="3330" max="3330" width="11" style="8" bestFit="1" customWidth="1"/>
    <col min="3331" max="3331" width="13.796875" style="8" bestFit="1" customWidth="1"/>
    <col min="3332" max="3332" width="10.796875" style="8" bestFit="1" customWidth="1"/>
    <col min="3333" max="3333" width="11" style="8" bestFit="1" customWidth="1"/>
    <col min="3334" max="3334" width="10.796875" style="8" bestFit="1" customWidth="1"/>
    <col min="3335" max="3337" width="11" style="8" bestFit="1" customWidth="1"/>
    <col min="3338" max="3338" width="10.796875" style="8" bestFit="1" customWidth="1"/>
    <col min="3339" max="3339" width="16.19921875" style="8" bestFit="1" customWidth="1"/>
    <col min="3340" max="3340" width="11" style="8" bestFit="1" customWidth="1"/>
    <col min="3341" max="3341" width="16.59765625" style="8" bestFit="1" customWidth="1"/>
    <col min="3342" max="3342" width="11" style="8" bestFit="1" customWidth="1"/>
    <col min="3343" max="3343" width="9.3984375" style="8"/>
    <col min="3344" max="3344" width="10.3984375" style="8" bestFit="1" customWidth="1"/>
    <col min="3345" max="3345" width="9.3984375" style="8"/>
    <col min="3346" max="3346" width="10.3984375" style="8" bestFit="1" customWidth="1"/>
    <col min="3347" max="3347" width="12" style="8" bestFit="1" customWidth="1"/>
    <col min="3348" max="3348" width="12.796875" style="8" bestFit="1" customWidth="1"/>
    <col min="3349" max="3349" width="9.3984375" style="8"/>
    <col min="3350" max="3351" width="12.3984375" style="8" customWidth="1"/>
    <col min="3352" max="3584" width="9.3984375" style="8"/>
    <col min="3585" max="3585" width="17.3984375" style="8" customWidth="1"/>
    <col min="3586" max="3586" width="11" style="8" bestFit="1" customWidth="1"/>
    <col min="3587" max="3587" width="13.796875" style="8" bestFit="1" customWidth="1"/>
    <col min="3588" max="3588" width="10.796875" style="8" bestFit="1" customWidth="1"/>
    <col min="3589" max="3589" width="11" style="8" bestFit="1" customWidth="1"/>
    <col min="3590" max="3590" width="10.796875" style="8" bestFit="1" customWidth="1"/>
    <col min="3591" max="3593" width="11" style="8" bestFit="1" customWidth="1"/>
    <col min="3594" max="3594" width="10.796875" style="8" bestFit="1" customWidth="1"/>
    <col min="3595" max="3595" width="16.19921875" style="8" bestFit="1" customWidth="1"/>
    <col min="3596" max="3596" width="11" style="8" bestFit="1" customWidth="1"/>
    <col min="3597" max="3597" width="16.59765625" style="8" bestFit="1" customWidth="1"/>
    <col min="3598" max="3598" width="11" style="8" bestFit="1" customWidth="1"/>
    <col min="3599" max="3599" width="9.3984375" style="8"/>
    <col min="3600" max="3600" width="10.3984375" style="8" bestFit="1" customWidth="1"/>
    <col min="3601" max="3601" width="9.3984375" style="8"/>
    <col min="3602" max="3602" width="10.3984375" style="8" bestFit="1" customWidth="1"/>
    <col min="3603" max="3603" width="12" style="8" bestFit="1" customWidth="1"/>
    <col min="3604" max="3604" width="12.796875" style="8" bestFit="1" customWidth="1"/>
    <col min="3605" max="3605" width="9.3984375" style="8"/>
    <col min="3606" max="3607" width="12.3984375" style="8" customWidth="1"/>
    <col min="3608" max="3840" width="9.3984375" style="8"/>
    <col min="3841" max="3841" width="17.3984375" style="8" customWidth="1"/>
    <col min="3842" max="3842" width="11" style="8" bestFit="1" customWidth="1"/>
    <col min="3843" max="3843" width="13.796875" style="8" bestFit="1" customWidth="1"/>
    <col min="3844" max="3844" width="10.796875" style="8" bestFit="1" customWidth="1"/>
    <col min="3845" max="3845" width="11" style="8" bestFit="1" customWidth="1"/>
    <col min="3846" max="3846" width="10.796875" style="8" bestFit="1" customWidth="1"/>
    <col min="3847" max="3849" width="11" style="8" bestFit="1" customWidth="1"/>
    <col min="3850" max="3850" width="10.796875" style="8" bestFit="1" customWidth="1"/>
    <col min="3851" max="3851" width="16.19921875" style="8" bestFit="1" customWidth="1"/>
    <col min="3852" max="3852" width="11" style="8" bestFit="1" customWidth="1"/>
    <col min="3853" max="3853" width="16.59765625" style="8" bestFit="1" customWidth="1"/>
    <col min="3854" max="3854" width="11" style="8" bestFit="1" customWidth="1"/>
    <col min="3855" max="3855" width="9.3984375" style="8"/>
    <col min="3856" max="3856" width="10.3984375" style="8" bestFit="1" customWidth="1"/>
    <col min="3857" max="3857" width="9.3984375" style="8"/>
    <col min="3858" max="3858" width="10.3984375" style="8" bestFit="1" customWidth="1"/>
    <col min="3859" max="3859" width="12" style="8" bestFit="1" customWidth="1"/>
    <col min="3860" max="3860" width="12.796875" style="8" bestFit="1" customWidth="1"/>
    <col min="3861" max="3861" width="9.3984375" style="8"/>
    <col min="3862" max="3863" width="12.3984375" style="8" customWidth="1"/>
    <col min="3864" max="4096" width="9.3984375" style="8"/>
    <col min="4097" max="4097" width="17.3984375" style="8" customWidth="1"/>
    <col min="4098" max="4098" width="11" style="8" bestFit="1" customWidth="1"/>
    <col min="4099" max="4099" width="13.796875" style="8" bestFit="1" customWidth="1"/>
    <col min="4100" max="4100" width="10.796875" style="8" bestFit="1" customWidth="1"/>
    <col min="4101" max="4101" width="11" style="8" bestFit="1" customWidth="1"/>
    <col min="4102" max="4102" width="10.796875" style="8" bestFit="1" customWidth="1"/>
    <col min="4103" max="4105" width="11" style="8" bestFit="1" customWidth="1"/>
    <col min="4106" max="4106" width="10.796875" style="8" bestFit="1" customWidth="1"/>
    <col min="4107" max="4107" width="16.19921875" style="8" bestFit="1" customWidth="1"/>
    <col min="4108" max="4108" width="11" style="8" bestFit="1" customWidth="1"/>
    <col min="4109" max="4109" width="16.59765625" style="8" bestFit="1" customWidth="1"/>
    <col min="4110" max="4110" width="11" style="8" bestFit="1" customWidth="1"/>
    <col min="4111" max="4111" width="9.3984375" style="8"/>
    <col min="4112" max="4112" width="10.3984375" style="8" bestFit="1" customWidth="1"/>
    <col min="4113" max="4113" width="9.3984375" style="8"/>
    <col min="4114" max="4114" width="10.3984375" style="8" bestFit="1" customWidth="1"/>
    <col min="4115" max="4115" width="12" style="8" bestFit="1" customWidth="1"/>
    <col min="4116" max="4116" width="12.796875" style="8" bestFit="1" customWidth="1"/>
    <col min="4117" max="4117" width="9.3984375" style="8"/>
    <col min="4118" max="4119" width="12.3984375" style="8" customWidth="1"/>
    <col min="4120" max="4352" width="9.3984375" style="8"/>
    <col min="4353" max="4353" width="17.3984375" style="8" customWidth="1"/>
    <col min="4354" max="4354" width="11" style="8" bestFit="1" customWidth="1"/>
    <col min="4355" max="4355" width="13.796875" style="8" bestFit="1" customWidth="1"/>
    <col min="4356" max="4356" width="10.796875" style="8" bestFit="1" customWidth="1"/>
    <col min="4357" max="4357" width="11" style="8" bestFit="1" customWidth="1"/>
    <col min="4358" max="4358" width="10.796875" style="8" bestFit="1" customWidth="1"/>
    <col min="4359" max="4361" width="11" style="8" bestFit="1" customWidth="1"/>
    <col min="4362" max="4362" width="10.796875" style="8" bestFit="1" customWidth="1"/>
    <col min="4363" max="4363" width="16.19921875" style="8" bestFit="1" customWidth="1"/>
    <col min="4364" max="4364" width="11" style="8" bestFit="1" customWidth="1"/>
    <col min="4365" max="4365" width="16.59765625" style="8" bestFit="1" customWidth="1"/>
    <col min="4366" max="4366" width="11" style="8" bestFit="1" customWidth="1"/>
    <col min="4367" max="4367" width="9.3984375" style="8"/>
    <col min="4368" max="4368" width="10.3984375" style="8" bestFit="1" customWidth="1"/>
    <col min="4369" max="4369" width="9.3984375" style="8"/>
    <col min="4370" max="4370" width="10.3984375" style="8" bestFit="1" customWidth="1"/>
    <col min="4371" max="4371" width="12" style="8" bestFit="1" customWidth="1"/>
    <col min="4372" max="4372" width="12.796875" style="8" bestFit="1" customWidth="1"/>
    <col min="4373" max="4373" width="9.3984375" style="8"/>
    <col min="4374" max="4375" width="12.3984375" style="8" customWidth="1"/>
    <col min="4376" max="4608" width="9.3984375" style="8"/>
    <col min="4609" max="4609" width="17.3984375" style="8" customWidth="1"/>
    <col min="4610" max="4610" width="11" style="8" bestFit="1" customWidth="1"/>
    <col min="4611" max="4611" width="13.796875" style="8" bestFit="1" customWidth="1"/>
    <col min="4612" max="4612" width="10.796875" style="8" bestFit="1" customWidth="1"/>
    <col min="4613" max="4613" width="11" style="8" bestFit="1" customWidth="1"/>
    <col min="4614" max="4614" width="10.796875" style="8" bestFit="1" customWidth="1"/>
    <col min="4615" max="4617" width="11" style="8" bestFit="1" customWidth="1"/>
    <col min="4618" max="4618" width="10.796875" style="8" bestFit="1" customWidth="1"/>
    <col min="4619" max="4619" width="16.19921875" style="8" bestFit="1" customWidth="1"/>
    <col min="4620" max="4620" width="11" style="8" bestFit="1" customWidth="1"/>
    <col min="4621" max="4621" width="16.59765625" style="8" bestFit="1" customWidth="1"/>
    <col min="4622" max="4622" width="11" style="8" bestFit="1" customWidth="1"/>
    <col min="4623" max="4623" width="9.3984375" style="8"/>
    <col min="4624" max="4624" width="10.3984375" style="8" bestFit="1" customWidth="1"/>
    <col min="4625" max="4625" width="9.3984375" style="8"/>
    <col min="4626" max="4626" width="10.3984375" style="8" bestFit="1" customWidth="1"/>
    <col min="4627" max="4627" width="12" style="8" bestFit="1" customWidth="1"/>
    <col min="4628" max="4628" width="12.796875" style="8" bestFit="1" customWidth="1"/>
    <col min="4629" max="4629" width="9.3984375" style="8"/>
    <col min="4630" max="4631" width="12.3984375" style="8" customWidth="1"/>
    <col min="4632" max="4864" width="9.3984375" style="8"/>
    <col min="4865" max="4865" width="17.3984375" style="8" customWidth="1"/>
    <col min="4866" max="4866" width="11" style="8" bestFit="1" customWidth="1"/>
    <col min="4867" max="4867" width="13.796875" style="8" bestFit="1" customWidth="1"/>
    <col min="4868" max="4868" width="10.796875" style="8" bestFit="1" customWidth="1"/>
    <col min="4869" max="4869" width="11" style="8" bestFit="1" customWidth="1"/>
    <col min="4870" max="4870" width="10.796875" style="8" bestFit="1" customWidth="1"/>
    <col min="4871" max="4873" width="11" style="8" bestFit="1" customWidth="1"/>
    <col min="4874" max="4874" width="10.796875" style="8" bestFit="1" customWidth="1"/>
    <col min="4875" max="4875" width="16.19921875" style="8" bestFit="1" customWidth="1"/>
    <col min="4876" max="4876" width="11" style="8" bestFit="1" customWidth="1"/>
    <col min="4877" max="4877" width="16.59765625" style="8" bestFit="1" customWidth="1"/>
    <col min="4878" max="4878" width="11" style="8" bestFit="1" customWidth="1"/>
    <col min="4879" max="4879" width="9.3984375" style="8"/>
    <col min="4880" max="4880" width="10.3984375" style="8" bestFit="1" customWidth="1"/>
    <col min="4881" max="4881" width="9.3984375" style="8"/>
    <col min="4882" max="4882" width="10.3984375" style="8" bestFit="1" customWidth="1"/>
    <col min="4883" max="4883" width="12" style="8" bestFit="1" customWidth="1"/>
    <col min="4884" max="4884" width="12.796875" style="8" bestFit="1" customWidth="1"/>
    <col min="4885" max="4885" width="9.3984375" style="8"/>
    <col min="4886" max="4887" width="12.3984375" style="8" customWidth="1"/>
    <col min="4888" max="5120" width="9.3984375" style="8"/>
    <col min="5121" max="5121" width="17.3984375" style="8" customWidth="1"/>
    <col min="5122" max="5122" width="11" style="8" bestFit="1" customWidth="1"/>
    <col min="5123" max="5123" width="13.796875" style="8" bestFit="1" customWidth="1"/>
    <col min="5124" max="5124" width="10.796875" style="8" bestFit="1" customWidth="1"/>
    <col min="5125" max="5125" width="11" style="8" bestFit="1" customWidth="1"/>
    <col min="5126" max="5126" width="10.796875" style="8" bestFit="1" customWidth="1"/>
    <col min="5127" max="5129" width="11" style="8" bestFit="1" customWidth="1"/>
    <col min="5130" max="5130" width="10.796875" style="8" bestFit="1" customWidth="1"/>
    <col min="5131" max="5131" width="16.19921875" style="8" bestFit="1" customWidth="1"/>
    <col min="5132" max="5132" width="11" style="8" bestFit="1" customWidth="1"/>
    <col min="5133" max="5133" width="16.59765625" style="8" bestFit="1" customWidth="1"/>
    <col min="5134" max="5134" width="11" style="8" bestFit="1" customWidth="1"/>
    <col min="5135" max="5135" width="9.3984375" style="8"/>
    <col min="5136" max="5136" width="10.3984375" style="8" bestFit="1" customWidth="1"/>
    <col min="5137" max="5137" width="9.3984375" style="8"/>
    <col min="5138" max="5138" width="10.3984375" style="8" bestFit="1" customWidth="1"/>
    <col min="5139" max="5139" width="12" style="8" bestFit="1" customWidth="1"/>
    <col min="5140" max="5140" width="12.796875" style="8" bestFit="1" customWidth="1"/>
    <col min="5141" max="5141" width="9.3984375" style="8"/>
    <col min="5142" max="5143" width="12.3984375" style="8" customWidth="1"/>
    <col min="5144" max="5376" width="9.3984375" style="8"/>
    <col min="5377" max="5377" width="17.3984375" style="8" customWidth="1"/>
    <col min="5378" max="5378" width="11" style="8" bestFit="1" customWidth="1"/>
    <col min="5379" max="5379" width="13.796875" style="8" bestFit="1" customWidth="1"/>
    <col min="5380" max="5380" width="10.796875" style="8" bestFit="1" customWidth="1"/>
    <col min="5381" max="5381" width="11" style="8" bestFit="1" customWidth="1"/>
    <col min="5382" max="5382" width="10.796875" style="8" bestFit="1" customWidth="1"/>
    <col min="5383" max="5385" width="11" style="8" bestFit="1" customWidth="1"/>
    <col min="5386" max="5386" width="10.796875" style="8" bestFit="1" customWidth="1"/>
    <col min="5387" max="5387" width="16.19921875" style="8" bestFit="1" customWidth="1"/>
    <col min="5388" max="5388" width="11" style="8" bestFit="1" customWidth="1"/>
    <col min="5389" max="5389" width="16.59765625" style="8" bestFit="1" customWidth="1"/>
    <col min="5390" max="5390" width="11" style="8" bestFit="1" customWidth="1"/>
    <col min="5391" max="5391" width="9.3984375" style="8"/>
    <col min="5392" max="5392" width="10.3984375" style="8" bestFit="1" customWidth="1"/>
    <col min="5393" max="5393" width="9.3984375" style="8"/>
    <col min="5394" max="5394" width="10.3984375" style="8" bestFit="1" customWidth="1"/>
    <col min="5395" max="5395" width="12" style="8" bestFit="1" customWidth="1"/>
    <col min="5396" max="5396" width="12.796875" style="8" bestFit="1" customWidth="1"/>
    <col min="5397" max="5397" width="9.3984375" style="8"/>
    <col min="5398" max="5399" width="12.3984375" style="8" customWidth="1"/>
    <col min="5400" max="5632" width="9.3984375" style="8"/>
    <col min="5633" max="5633" width="17.3984375" style="8" customWidth="1"/>
    <col min="5634" max="5634" width="11" style="8" bestFit="1" customWidth="1"/>
    <col min="5635" max="5635" width="13.796875" style="8" bestFit="1" customWidth="1"/>
    <col min="5636" max="5636" width="10.796875" style="8" bestFit="1" customWidth="1"/>
    <col min="5637" max="5637" width="11" style="8" bestFit="1" customWidth="1"/>
    <col min="5638" max="5638" width="10.796875" style="8" bestFit="1" customWidth="1"/>
    <col min="5639" max="5641" width="11" style="8" bestFit="1" customWidth="1"/>
    <col min="5642" max="5642" width="10.796875" style="8" bestFit="1" customWidth="1"/>
    <col min="5643" max="5643" width="16.19921875" style="8" bestFit="1" customWidth="1"/>
    <col min="5644" max="5644" width="11" style="8" bestFit="1" customWidth="1"/>
    <col min="5645" max="5645" width="16.59765625" style="8" bestFit="1" customWidth="1"/>
    <col min="5646" max="5646" width="11" style="8" bestFit="1" customWidth="1"/>
    <col min="5647" max="5647" width="9.3984375" style="8"/>
    <col min="5648" max="5648" width="10.3984375" style="8" bestFit="1" customWidth="1"/>
    <col min="5649" max="5649" width="9.3984375" style="8"/>
    <col min="5650" max="5650" width="10.3984375" style="8" bestFit="1" customWidth="1"/>
    <col min="5651" max="5651" width="12" style="8" bestFit="1" customWidth="1"/>
    <col min="5652" max="5652" width="12.796875" style="8" bestFit="1" customWidth="1"/>
    <col min="5653" max="5653" width="9.3984375" style="8"/>
    <col min="5654" max="5655" width="12.3984375" style="8" customWidth="1"/>
    <col min="5656" max="5888" width="9.3984375" style="8"/>
    <col min="5889" max="5889" width="17.3984375" style="8" customWidth="1"/>
    <col min="5890" max="5890" width="11" style="8" bestFit="1" customWidth="1"/>
    <col min="5891" max="5891" width="13.796875" style="8" bestFit="1" customWidth="1"/>
    <col min="5892" max="5892" width="10.796875" style="8" bestFit="1" customWidth="1"/>
    <col min="5893" max="5893" width="11" style="8" bestFit="1" customWidth="1"/>
    <col min="5894" max="5894" width="10.796875" style="8" bestFit="1" customWidth="1"/>
    <col min="5895" max="5897" width="11" style="8" bestFit="1" customWidth="1"/>
    <col min="5898" max="5898" width="10.796875" style="8" bestFit="1" customWidth="1"/>
    <col min="5899" max="5899" width="16.19921875" style="8" bestFit="1" customWidth="1"/>
    <col min="5900" max="5900" width="11" style="8" bestFit="1" customWidth="1"/>
    <col min="5901" max="5901" width="16.59765625" style="8" bestFit="1" customWidth="1"/>
    <col min="5902" max="5902" width="11" style="8" bestFit="1" customWidth="1"/>
    <col min="5903" max="5903" width="9.3984375" style="8"/>
    <col min="5904" max="5904" width="10.3984375" style="8" bestFit="1" customWidth="1"/>
    <col min="5905" max="5905" width="9.3984375" style="8"/>
    <col min="5906" max="5906" width="10.3984375" style="8" bestFit="1" customWidth="1"/>
    <col min="5907" max="5907" width="12" style="8" bestFit="1" customWidth="1"/>
    <col min="5908" max="5908" width="12.796875" style="8" bestFit="1" customWidth="1"/>
    <col min="5909" max="5909" width="9.3984375" style="8"/>
    <col min="5910" max="5911" width="12.3984375" style="8" customWidth="1"/>
    <col min="5912" max="6144" width="9.3984375" style="8"/>
    <col min="6145" max="6145" width="17.3984375" style="8" customWidth="1"/>
    <col min="6146" max="6146" width="11" style="8" bestFit="1" customWidth="1"/>
    <col min="6147" max="6147" width="13.796875" style="8" bestFit="1" customWidth="1"/>
    <col min="6148" max="6148" width="10.796875" style="8" bestFit="1" customWidth="1"/>
    <col min="6149" max="6149" width="11" style="8" bestFit="1" customWidth="1"/>
    <col min="6150" max="6150" width="10.796875" style="8" bestFit="1" customWidth="1"/>
    <col min="6151" max="6153" width="11" style="8" bestFit="1" customWidth="1"/>
    <col min="6154" max="6154" width="10.796875" style="8" bestFit="1" customWidth="1"/>
    <col min="6155" max="6155" width="16.19921875" style="8" bestFit="1" customWidth="1"/>
    <col min="6156" max="6156" width="11" style="8" bestFit="1" customWidth="1"/>
    <col min="6157" max="6157" width="16.59765625" style="8" bestFit="1" customWidth="1"/>
    <col min="6158" max="6158" width="11" style="8" bestFit="1" customWidth="1"/>
    <col min="6159" max="6159" width="9.3984375" style="8"/>
    <col min="6160" max="6160" width="10.3984375" style="8" bestFit="1" customWidth="1"/>
    <col min="6161" max="6161" width="9.3984375" style="8"/>
    <col min="6162" max="6162" width="10.3984375" style="8" bestFit="1" customWidth="1"/>
    <col min="6163" max="6163" width="12" style="8" bestFit="1" customWidth="1"/>
    <col min="6164" max="6164" width="12.796875" style="8" bestFit="1" customWidth="1"/>
    <col min="6165" max="6165" width="9.3984375" style="8"/>
    <col min="6166" max="6167" width="12.3984375" style="8" customWidth="1"/>
    <col min="6168" max="6400" width="9.3984375" style="8"/>
    <col min="6401" max="6401" width="17.3984375" style="8" customWidth="1"/>
    <col min="6402" max="6402" width="11" style="8" bestFit="1" customWidth="1"/>
    <col min="6403" max="6403" width="13.796875" style="8" bestFit="1" customWidth="1"/>
    <col min="6404" max="6404" width="10.796875" style="8" bestFit="1" customWidth="1"/>
    <col min="6405" max="6405" width="11" style="8" bestFit="1" customWidth="1"/>
    <col min="6406" max="6406" width="10.796875" style="8" bestFit="1" customWidth="1"/>
    <col min="6407" max="6409" width="11" style="8" bestFit="1" customWidth="1"/>
    <col min="6410" max="6410" width="10.796875" style="8" bestFit="1" customWidth="1"/>
    <col min="6411" max="6411" width="16.19921875" style="8" bestFit="1" customWidth="1"/>
    <col min="6412" max="6412" width="11" style="8" bestFit="1" customWidth="1"/>
    <col min="6413" max="6413" width="16.59765625" style="8" bestFit="1" customWidth="1"/>
    <col min="6414" max="6414" width="11" style="8" bestFit="1" customWidth="1"/>
    <col min="6415" max="6415" width="9.3984375" style="8"/>
    <col min="6416" max="6416" width="10.3984375" style="8" bestFit="1" customWidth="1"/>
    <col min="6417" max="6417" width="9.3984375" style="8"/>
    <col min="6418" max="6418" width="10.3984375" style="8" bestFit="1" customWidth="1"/>
    <col min="6419" max="6419" width="12" style="8" bestFit="1" customWidth="1"/>
    <col min="6420" max="6420" width="12.796875" style="8" bestFit="1" customWidth="1"/>
    <col min="6421" max="6421" width="9.3984375" style="8"/>
    <col min="6422" max="6423" width="12.3984375" style="8" customWidth="1"/>
    <col min="6424" max="6656" width="9.3984375" style="8"/>
    <col min="6657" max="6657" width="17.3984375" style="8" customWidth="1"/>
    <col min="6658" max="6658" width="11" style="8" bestFit="1" customWidth="1"/>
    <col min="6659" max="6659" width="13.796875" style="8" bestFit="1" customWidth="1"/>
    <col min="6660" max="6660" width="10.796875" style="8" bestFit="1" customWidth="1"/>
    <col min="6661" max="6661" width="11" style="8" bestFit="1" customWidth="1"/>
    <col min="6662" max="6662" width="10.796875" style="8" bestFit="1" customWidth="1"/>
    <col min="6663" max="6665" width="11" style="8" bestFit="1" customWidth="1"/>
    <col min="6666" max="6666" width="10.796875" style="8" bestFit="1" customWidth="1"/>
    <col min="6667" max="6667" width="16.19921875" style="8" bestFit="1" customWidth="1"/>
    <col min="6668" max="6668" width="11" style="8" bestFit="1" customWidth="1"/>
    <col min="6669" max="6669" width="16.59765625" style="8" bestFit="1" customWidth="1"/>
    <col min="6670" max="6670" width="11" style="8" bestFit="1" customWidth="1"/>
    <col min="6671" max="6671" width="9.3984375" style="8"/>
    <col min="6672" max="6672" width="10.3984375" style="8" bestFit="1" customWidth="1"/>
    <col min="6673" max="6673" width="9.3984375" style="8"/>
    <col min="6674" max="6674" width="10.3984375" style="8" bestFit="1" customWidth="1"/>
    <col min="6675" max="6675" width="12" style="8" bestFit="1" customWidth="1"/>
    <col min="6676" max="6676" width="12.796875" style="8" bestFit="1" customWidth="1"/>
    <col min="6677" max="6677" width="9.3984375" style="8"/>
    <col min="6678" max="6679" width="12.3984375" style="8" customWidth="1"/>
    <col min="6680" max="6912" width="9.3984375" style="8"/>
    <col min="6913" max="6913" width="17.3984375" style="8" customWidth="1"/>
    <col min="6914" max="6914" width="11" style="8" bestFit="1" customWidth="1"/>
    <col min="6915" max="6915" width="13.796875" style="8" bestFit="1" customWidth="1"/>
    <col min="6916" max="6916" width="10.796875" style="8" bestFit="1" customWidth="1"/>
    <col min="6917" max="6917" width="11" style="8" bestFit="1" customWidth="1"/>
    <col min="6918" max="6918" width="10.796875" style="8" bestFit="1" customWidth="1"/>
    <col min="6919" max="6921" width="11" style="8" bestFit="1" customWidth="1"/>
    <col min="6922" max="6922" width="10.796875" style="8" bestFit="1" customWidth="1"/>
    <col min="6923" max="6923" width="16.19921875" style="8" bestFit="1" customWidth="1"/>
    <col min="6924" max="6924" width="11" style="8" bestFit="1" customWidth="1"/>
    <col min="6925" max="6925" width="16.59765625" style="8" bestFit="1" customWidth="1"/>
    <col min="6926" max="6926" width="11" style="8" bestFit="1" customWidth="1"/>
    <col min="6927" max="6927" width="9.3984375" style="8"/>
    <col min="6928" max="6928" width="10.3984375" style="8" bestFit="1" customWidth="1"/>
    <col min="6929" max="6929" width="9.3984375" style="8"/>
    <col min="6930" max="6930" width="10.3984375" style="8" bestFit="1" customWidth="1"/>
    <col min="6931" max="6931" width="12" style="8" bestFit="1" customWidth="1"/>
    <col min="6932" max="6932" width="12.796875" style="8" bestFit="1" customWidth="1"/>
    <col min="6933" max="6933" width="9.3984375" style="8"/>
    <col min="6934" max="6935" width="12.3984375" style="8" customWidth="1"/>
    <col min="6936" max="7168" width="9.3984375" style="8"/>
    <col min="7169" max="7169" width="17.3984375" style="8" customWidth="1"/>
    <col min="7170" max="7170" width="11" style="8" bestFit="1" customWidth="1"/>
    <col min="7171" max="7171" width="13.796875" style="8" bestFit="1" customWidth="1"/>
    <col min="7172" max="7172" width="10.796875" style="8" bestFit="1" customWidth="1"/>
    <col min="7173" max="7173" width="11" style="8" bestFit="1" customWidth="1"/>
    <col min="7174" max="7174" width="10.796875" style="8" bestFit="1" customWidth="1"/>
    <col min="7175" max="7177" width="11" style="8" bestFit="1" customWidth="1"/>
    <col min="7178" max="7178" width="10.796875" style="8" bestFit="1" customWidth="1"/>
    <col min="7179" max="7179" width="16.19921875" style="8" bestFit="1" customWidth="1"/>
    <col min="7180" max="7180" width="11" style="8" bestFit="1" customWidth="1"/>
    <col min="7181" max="7181" width="16.59765625" style="8" bestFit="1" customWidth="1"/>
    <col min="7182" max="7182" width="11" style="8" bestFit="1" customWidth="1"/>
    <col min="7183" max="7183" width="9.3984375" style="8"/>
    <col min="7184" max="7184" width="10.3984375" style="8" bestFit="1" customWidth="1"/>
    <col min="7185" max="7185" width="9.3984375" style="8"/>
    <col min="7186" max="7186" width="10.3984375" style="8" bestFit="1" customWidth="1"/>
    <col min="7187" max="7187" width="12" style="8" bestFit="1" customWidth="1"/>
    <col min="7188" max="7188" width="12.796875" style="8" bestFit="1" customWidth="1"/>
    <col min="7189" max="7189" width="9.3984375" style="8"/>
    <col min="7190" max="7191" width="12.3984375" style="8" customWidth="1"/>
    <col min="7192" max="7424" width="9.3984375" style="8"/>
    <col min="7425" max="7425" width="17.3984375" style="8" customWidth="1"/>
    <col min="7426" max="7426" width="11" style="8" bestFit="1" customWidth="1"/>
    <col min="7427" max="7427" width="13.796875" style="8" bestFit="1" customWidth="1"/>
    <col min="7428" max="7428" width="10.796875" style="8" bestFit="1" customWidth="1"/>
    <col min="7429" max="7429" width="11" style="8" bestFit="1" customWidth="1"/>
    <col min="7430" max="7430" width="10.796875" style="8" bestFit="1" customWidth="1"/>
    <col min="7431" max="7433" width="11" style="8" bestFit="1" customWidth="1"/>
    <col min="7434" max="7434" width="10.796875" style="8" bestFit="1" customWidth="1"/>
    <col min="7435" max="7435" width="16.19921875" style="8" bestFit="1" customWidth="1"/>
    <col min="7436" max="7436" width="11" style="8" bestFit="1" customWidth="1"/>
    <col min="7437" max="7437" width="16.59765625" style="8" bestFit="1" customWidth="1"/>
    <col min="7438" max="7438" width="11" style="8" bestFit="1" customWidth="1"/>
    <col min="7439" max="7439" width="9.3984375" style="8"/>
    <col min="7440" max="7440" width="10.3984375" style="8" bestFit="1" customWidth="1"/>
    <col min="7441" max="7441" width="9.3984375" style="8"/>
    <col min="7442" max="7442" width="10.3984375" style="8" bestFit="1" customWidth="1"/>
    <col min="7443" max="7443" width="12" style="8" bestFit="1" customWidth="1"/>
    <col min="7444" max="7444" width="12.796875" style="8" bestFit="1" customWidth="1"/>
    <col min="7445" max="7445" width="9.3984375" style="8"/>
    <col min="7446" max="7447" width="12.3984375" style="8" customWidth="1"/>
    <col min="7448" max="7680" width="9.3984375" style="8"/>
    <col min="7681" max="7681" width="17.3984375" style="8" customWidth="1"/>
    <col min="7682" max="7682" width="11" style="8" bestFit="1" customWidth="1"/>
    <col min="7683" max="7683" width="13.796875" style="8" bestFit="1" customWidth="1"/>
    <col min="7684" max="7684" width="10.796875" style="8" bestFit="1" customWidth="1"/>
    <col min="7685" max="7685" width="11" style="8" bestFit="1" customWidth="1"/>
    <col min="7686" max="7686" width="10.796875" style="8" bestFit="1" customWidth="1"/>
    <col min="7687" max="7689" width="11" style="8" bestFit="1" customWidth="1"/>
    <col min="7690" max="7690" width="10.796875" style="8" bestFit="1" customWidth="1"/>
    <col min="7691" max="7691" width="16.19921875" style="8" bestFit="1" customWidth="1"/>
    <col min="7692" max="7692" width="11" style="8" bestFit="1" customWidth="1"/>
    <col min="7693" max="7693" width="16.59765625" style="8" bestFit="1" customWidth="1"/>
    <col min="7694" max="7694" width="11" style="8" bestFit="1" customWidth="1"/>
    <col min="7695" max="7695" width="9.3984375" style="8"/>
    <col min="7696" max="7696" width="10.3984375" style="8" bestFit="1" customWidth="1"/>
    <col min="7697" max="7697" width="9.3984375" style="8"/>
    <col min="7698" max="7698" width="10.3984375" style="8" bestFit="1" customWidth="1"/>
    <col min="7699" max="7699" width="12" style="8" bestFit="1" customWidth="1"/>
    <col min="7700" max="7700" width="12.796875" style="8" bestFit="1" customWidth="1"/>
    <col min="7701" max="7701" width="9.3984375" style="8"/>
    <col min="7702" max="7703" width="12.3984375" style="8" customWidth="1"/>
    <col min="7704" max="7936" width="9.3984375" style="8"/>
    <col min="7937" max="7937" width="17.3984375" style="8" customWidth="1"/>
    <col min="7938" max="7938" width="11" style="8" bestFit="1" customWidth="1"/>
    <col min="7939" max="7939" width="13.796875" style="8" bestFit="1" customWidth="1"/>
    <col min="7940" max="7940" width="10.796875" style="8" bestFit="1" customWidth="1"/>
    <col min="7941" max="7941" width="11" style="8" bestFit="1" customWidth="1"/>
    <col min="7942" max="7942" width="10.796875" style="8" bestFit="1" customWidth="1"/>
    <col min="7943" max="7945" width="11" style="8" bestFit="1" customWidth="1"/>
    <col min="7946" max="7946" width="10.796875" style="8" bestFit="1" customWidth="1"/>
    <col min="7947" max="7947" width="16.19921875" style="8" bestFit="1" customWidth="1"/>
    <col min="7948" max="7948" width="11" style="8" bestFit="1" customWidth="1"/>
    <col min="7949" max="7949" width="16.59765625" style="8" bestFit="1" customWidth="1"/>
    <col min="7950" max="7950" width="11" style="8" bestFit="1" customWidth="1"/>
    <col min="7951" max="7951" width="9.3984375" style="8"/>
    <col min="7952" max="7952" width="10.3984375" style="8" bestFit="1" customWidth="1"/>
    <col min="7953" max="7953" width="9.3984375" style="8"/>
    <col min="7954" max="7954" width="10.3984375" style="8" bestFit="1" customWidth="1"/>
    <col min="7955" max="7955" width="12" style="8" bestFit="1" customWidth="1"/>
    <col min="7956" max="7956" width="12.796875" style="8" bestFit="1" customWidth="1"/>
    <col min="7957" max="7957" width="9.3984375" style="8"/>
    <col min="7958" max="7959" width="12.3984375" style="8" customWidth="1"/>
    <col min="7960" max="8192" width="9.3984375" style="8"/>
    <col min="8193" max="8193" width="17.3984375" style="8" customWidth="1"/>
    <col min="8194" max="8194" width="11" style="8" bestFit="1" customWidth="1"/>
    <col min="8195" max="8195" width="13.796875" style="8" bestFit="1" customWidth="1"/>
    <col min="8196" max="8196" width="10.796875" style="8" bestFit="1" customWidth="1"/>
    <col min="8197" max="8197" width="11" style="8" bestFit="1" customWidth="1"/>
    <col min="8198" max="8198" width="10.796875" style="8" bestFit="1" customWidth="1"/>
    <col min="8199" max="8201" width="11" style="8" bestFit="1" customWidth="1"/>
    <col min="8202" max="8202" width="10.796875" style="8" bestFit="1" customWidth="1"/>
    <col min="8203" max="8203" width="16.19921875" style="8" bestFit="1" customWidth="1"/>
    <col min="8204" max="8204" width="11" style="8" bestFit="1" customWidth="1"/>
    <col min="8205" max="8205" width="16.59765625" style="8" bestFit="1" customWidth="1"/>
    <col min="8206" max="8206" width="11" style="8" bestFit="1" customWidth="1"/>
    <col min="8207" max="8207" width="9.3984375" style="8"/>
    <col min="8208" max="8208" width="10.3984375" style="8" bestFit="1" customWidth="1"/>
    <col min="8209" max="8209" width="9.3984375" style="8"/>
    <col min="8210" max="8210" width="10.3984375" style="8" bestFit="1" customWidth="1"/>
    <col min="8211" max="8211" width="12" style="8" bestFit="1" customWidth="1"/>
    <col min="8212" max="8212" width="12.796875" style="8" bestFit="1" customWidth="1"/>
    <col min="8213" max="8213" width="9.3984375" style="8"/>
    <col min="8214" max="8215" width="12.3984375" style="8" customWidth="1"/>
    <col min="8216" max="8448" width="9.3984375" style="8"/>
    <col min="8449" max="8449" width="17.3984375" style="8" customWidth="1"/>
    <col min="8450" max="8450" width="11" style="8" bestFit="1" customWidth="1"/>
    <col min="8451" max="8451" width="13.796875" style="8" bestFit="1" customWidth="1"/>
    <col min="8452" max="8452" width="10.796875" style="8" bestFit="1" customWidth="1"/>
    <col min="8453" max="8453" width="11" style="8" bestFit="1" customWidth="1"/>
    <col min="8454" max="8454" width="10.796875" style="8" bestFit="1" customWidth="1"/>
    <col min="8455" max="8457" width="11" style="8" bestFit="1" customWidth="1"/>
    <col min="8458" max="8458" width="10.796875" style="8" bestFit="1" customWidth="1"/>
    <col min="8459" max="8459" width="16.19921875" style="8" bestFit="1" customWidth="1"/>
    <col min="8460" max="8460" width="11" style="8" bestFit="1" customWidth="1"/>
    <col min="8461" max="8461" width="16.59765625" style="8" bestFit="1" customWidth="1"/>
    <col min="8462" max="8462" width="11" style="8" bestFit="1" customWidth="1"/>
    <col min="8463" max="8463" width="9.3984375" style="8"/>
    <col min="8464" max="8464" width="10.3984375" style="8" bestFit="1" customWidth="1"/>
    <col min="8465" max="8465" width="9.3984375" style="8"/>
    <col min="8466" max="8466" width="10.3984375" style="8" bestFit="1" customWidth="1"/>
    <col min="8467" max="8467" width="12" style="8" bestFit="1" customWidth="1"/>
    <col min="8468" max="8468" width="12.796875" style="8" bestFit="1" customWidth="1"/>
    <col min="8469" max="8469" width="9.3984375" style="8"/>
    <col min="8470" max="8471" width="12.3984375" style="8" customWidth="1"/>
    <col min="8472" max="8704" width="9.3984375" style="8"/>
    <col min="8705" max="8705" width="17.3984375" style="8" customWidth="1"/>
    <col min="8706" max="8706" width="11" style="8" bestFit="1" customWidth="1"/>
    <col min="8707" max="8707" width="13.796875" style="8" bestFit="1" customWidth="1"/>
    <col min="8708" max="8708" width="10.796875" style="8" bestFit="1" customWidth="1"/>
    <col min="8709" max="8709" width="11" style="8" bestFit="1" customWidth="1"/>
    <col min="8710" max="8710" width="10.796875" style="8" bestFit="1" customWidth="1"/>
    <col min="8711" max="8713" width="11" style="8" bestFit="1" customWidth="1"/>
    <col min="8714" max="8714" width="10.796875" style="8" bestFit="1" customWidth="1"/>
    <col min="8715" max="8715" width="16.19921875" style="8" bestFit="1" customWidth="1"/>
    <col min="8716" max="8716" width="11" style="8" bestFit="1" customWidth="1"/>
    <col min="8717" max="8717" width="16.59765625" style="8" bestFit="1" customWidth="1"/>
    <col min="8718" max="8718" width="11" style="8" bestFit="1" customWidth="1"/>
    <col min="8719" max="8719" width="9.3984375" style="8"/>
    <col min="8720" max="8720" width="10.3984375" style="8" bestFit="1" customWidth="1"/>
    <col min="8721" max="8721" width="9.3984375" style="8"/>
    <col min="8722" max="8722" width="10.3984375" style="8" bestFit="1" customWidth="1"/>
    <col min="8723" max="8723" width="12" style="8" bestFit="1" customWidth="1"/>
    <col min="8724" max="8724" width="12.796875" style="8" bestFit="1" customWidth="1"/>
    <col min="8725" max="8725" width="9.3984375" style="8"/>
    <col min="8726" max="8727" width="12.3984375" style="8" customWidth="1"/>
    <col min="8728" max="8960" width="9.3984375" style="8"/>
    <col min="8961" max="8961" width="17.3984375" style="8" customWidth="1"/>
    <col min="8962" max="8962" width="11" style="8" bestFit="1" customWidth="1"/>
    <col min="8963" max="8963" width="13.796875" style="8" bestFit="1" customWidth="1"/>
    <col min="8964" max="8964" width="10.796875" style="8" bestFit="1" customWidth="1"/>
    <col min="8965" max="8965" width="11" style="8" bestFit="1" customWidth="1"/>
    <col min="8966" max="8966" width="10.796875" style="8" bestFit="1" customWidth="1"/>
    <col min="8967" max="8969" width="11" style="8" bestFit="1" customWidth="1"/>
    <col min="8970" max="8970" width="10.796875" style="8" bestFit="1" customWidth="1"/>
    <col min="8971" max="8971" width="16.19921875" style="8" bestFit="1" customWidth="1"/>
    <col min="8972" max="8972" width="11" style="8" bestFit="1" customWidth="1"/>
    <col min="8973" max="8973" width="16.59765625" style="8" bestFit="1" customWidth="1"/>
    <col min="8974" max="8974" width="11" style="8" bestFit="1" customWidth="1"/>
    <col min="8975" max="8975" width="9.3984375" style="8"/>
    <col min="8976" max="8976" width="10.3984375" style="8" bestFit="1" customWidth="1"/>
    <col min="8977" max="8977" width="9.3984375" style="8"/>
    <col min="8978" max="8978" width="10.3984375" style="8" bestFit="1" customWidth="1"/>
    <col min="8979" max="8979" width="12" style="8" bestFit="1" customWidth="1"/>
    <col min="8980" max="8980" width="12.796875" style="8" bestFit="1" customWidth="1"/>
    <col min="8981" max="8981" width="9.3984375" style="8"/>
    <col min="8982" max="8983" width="12.3984375" style="8" customWidth="1"/>
    <col min="8984" max="9216" width="9.3984375" style="8"/>
    <col min="9217" max="9217" width="17.3984375" style="8" customWidth="1"/>
    <col min="9218" max="9218" width="11" style="8" bestFit="1" customWidth="1"/>
    <col min="9219" max="9219" width="13.796875" style="8" bestFit="1" customWidth="1"/>
    <col min="9220" max="9220" width="10.796875" style="8" bestFit="1" customWidth="1"/>
    <col min="9221" max="9221" width="11" style="8" bestFit="1" customWidth="1"/>
    <col min="9222" max="9222" width="10.796875" style="8" bestFit="1" customWidth="1"/>
    <col min="9223" max="9225" width="11" style="8" bestFit="1" customWidth="1"/>
    <col min="9226" max="9226" width="10.796875" style="8" bestFit="1" customWidth="1"/>
    <col min="9227" max="9227" width="16.19921875" style="8" bestFit="1" customWidth="1"/>
    <col min="9228" max="9228" width="11" style="8" bestFit="1" customWidth="1"/>
    <col min="9229" max="9229" width="16.59765625" style="8" bestFit="1" customWidth="1"/>
    <col min="9230" max="9230" width="11" style="8" bestFit="1" customWidth="1"/>
    <col min="9231" max="9231" width="9.3984375" style="8"/>
    <col min="9232" max="9232" width="10.3984375" style="8" bestFit="1" customWidth="1"/>
    <col min="9233" max="9233" width="9.3984375" style="8"/>
    <col min="9234" max="9234" width="10.3984375" style="8" bestFit="1" customWidth="1"/>
    <col min="9235" max="9235" width="12" style="8" bestFit="1" customWidth="1"/>
    <col min="9236" max="9236" width="12.796875" style="8" bestFit="1" customWidth="1"/>
    <col min="9237" max="9237" width="9.3984375" style="8"/>
    <col min="9238" max="9239" width="12.3984375" style="8" customWidth="1"/>
    <col min="9240" max="9472" width="9.3984375" style="8"/>
    <col min="9473" max="9473" width="17.3984375" style="8" customWidth="1"/>
    <col min="9474" max="9474" width="11" style="8" bestFit="1" customWidth="1"/>
    <col min="9475" max="9475" width="13.796875" style="8" bestFit="1" customWidth="1"/>
    <col min="9476" max="9476" width="10.796875" style="8" bestFit="1" customWidth="1"/>
    <col min="9477" max="9477" width="11" style="8" bestFit="1" customWidth="1"/>
    <col min="9478" max="9478" width="10.796875" style="8" bestFit="1" customWidth="1"/>
    <col min="9479" max="9481" width="11" style="8" bestFit="1" customWidth="1"/>
    <col min="9482" max="9482" width="10.796875" style="8" bestFit="1" customWidth="1"/>
    <col min="9483" max="9483" width="16.19921875" style="8" bestFit="1" customWidth="1"/>
    <col min="9484" max="9484" width="11" style="8" bestFit="1" customWidth="1"/>
    <col min="9485" max="9485" width="16.59765625" style="8" bestFit="1" customWidth="1"/>
    <col min="9486" max="9486" width="11" style="8" bestFit="1" customWidth="1"/>
    <col min="9487" max="9487" width="9.3984375" style="8"/>
    <col min="9488" max="9488" width="10.3984375" style="8" bestFit="1" customWidth="1"/>
    <col min="9489" max="9489" width="9.3984375" style="8"/>
    <col min="9490" max="9490" width="10.3984375" style="8" bestFit="1" customWidth="1"/>
    <col min="9491" max="9491" width="12" style="8" bestFit="1" customWidth="1"/>
    <col min="9492" max="9492" width="12.796875" style="8" bestFit="1" customWidth="1"/>
    <col min="9493" max="9493" width="9.3984375" style="8"/>
    <col min="9494" max="9495" width="12.3984375" style="8" customWidth="1"/>
    <col min="9496" max="9728" width="9.3984375" style="8"/>
    <col min="9729" max="9729" width="17.3984375" style="8" customWidth="1"/>
    <col min="9730" max="9730" width="11" style="8" bestFit="1" customWidth="1"/>
    <col min="9731" max="9731" width="13.796875" style="8" bestFit="1" customWidth="1"/>
    <col min="9732" max="9732" width="10.796875" style="8" bestFit="1" customWidth="1"/>
    <col min="9733" max="9733" width="11" style="8" bestFit="1" customWidth="1"/>
    <col min="9734" max="9734" width="10.796875" style="8" bestFit="1" customWidth="1"/>
    <col min="9735" max="9737" width="11" style="8" bestFit="1" customWidth="1"/>
    <col min="9738" max="9738" width="10.796875" style="8" bestFit="1" customWidth="1"/>
    <col min="9739" max="9739" width="16.19921875" style="8" bestFit="1" customWidth="1"/>
    <col min="9740" max="9740" width="11" style="8" bestFit="1" customWidth="1"/>
    <col min="9741" max="9741" width="16.59765625" style="8" bestFit="1" customWidth="1"/>
    <col min="9742" max="9742" width="11" style="8" bestFit="1" customWidth="1"/>
    <col min="9743" max="9743" width="9.3984375" style="8"/>
    <col min="9744" max="9744" width="10.3984375" style="8" bestFit="1" customWidth="1"/>
    <col min="9745" max="9745" width="9.3984375" style="8"/>
    <col min="9746" max="9746" width="10.3984375" style="8" bestFit="1" customWidth="1"/>
    <col min="9747" max="9747" width="12" style="8" bestFit="1" customWidth="1"/>
    <col min="9748" max="9748" width="12.796875" style="8" bestFit="1" customWidth="1"/>
    <col min="9749" max="9749" width="9.3984375" style="8"/>
    <col min="9750" max="9751" width="12.3984375" style="8" customWidth="1"/>
    <col min="9752" max="9984" width="9.3984375" style="8"/>
    <col min="9985" max="9985" width="17.3984375" style="8" customWidth="1"/>
    <col min="9986" max="9986" width="11" style="8" bestFit="1" customWidth="1"/>
    <col min="9987" max="9987" width="13.796875" style="8" bestFit="1" customWidth="1"/>
    <col min="9988" max="9988" width="10.796875" style="8" bestFit="1" customWidth="1"/>
    <col min="9989" max="9989" width="11" style="8" bestFit="1" customWidth="1"/>
    <col min="9990" max="9990" width="10.796875" style="8" bestFit="1" customWidth="1"/>
    <col min="9991" max="9993" width="11" style="8" bestFit="1" customWidth="1"/>
    <col min="9994" max="9994" width="10.796875" style="8" bestFit="1" customWidth="1"/>
    <col min="9995" max="9995" width="16.19921875" style="8" bestFit="1" customWidth="1"/>
    <col min="9996" max="9996" width="11" style="8" bestFit="1" customWidth="1"/>
    <col min="9997" max="9997" width="16.59765625" style="8" bestFit="1" customWidth="1"/>
    <col min="9998" max="9998" width="11" style="8" bestFit="1" customWidth="1"/>
    <col min="9999" max="9999" width="9.3984375" style="8"/>
    <col min="10000" max="10000" width="10.3984375" style="8" bestFit="1" customWidth="1"/>
    <col min="10001" max="10001" width="9.3984375" style="8"/>
    <col min="10002" max="10002" width="10.3984375" style="8" bestFit="1" customWidth="1"/>
    <col min="10003" max="10003" width="12" style="8" bestFit="1" customWidth="1"/>
    <col min="10004" max="10004" width="12.796875" style="8" bestFit="1" customWidth="1"/>
    <col min="10005" max="10005" width="9.3984375" style="8"/>
    <col min="10006" max="10007" width="12.3984375" style="8" customWidth="1"/>
    <col min="10008" max="10240" width="9.3984375" style="8"/>
    <col min="10241" max="10241" width="17.3984375" style="8" customWidth="1"/>
    <col min="10242" max="10242" width="11" style="8" bestFit="1" customWidth="1"/>
    <col min="10243" max="10243" width="13.796875" style="8" bestFit="1" customWidth="1"/>
    <col min="10244" max="10244" width="10.796875" style="8" bestFit="1" customWidth="1"/>
    <col min="10245" max="10245" width="11" style="8" bestFit="1" customWidth="1"/>
    <col min="10246" max="10246" width="10.796875" style="8" bestFit="1" customWidth="1"/>
    <col min="10247" max="10249" width="11" style="8" bestFit="1" customWidth="1"/>
    <col min="10250" max="10250" width="10.796875" style="8" bestFit="1" customWidth="1"/>
    <col min="10251" max="10251" width="16.19921875" style="8" bestFit="1" customWidth="1"/>
    <col min="10252" max="10252" width="11" style="8" bestFit="1" customWidth="1"/>
    <col min="10253" max="10253" width="16.59765625" style="8" bestFit="1" customWidth="1"/>
    <col min="10254" max="10254" width="11" style="8" bestFit="1" customWidth="1"/>
    <col min="10255" max="10255" width="9.3984375" style="8"/>
    <col min="10256" max="10256" width="10.3984375" style="8" bestFit="1" customWidth="1"/>
    <col min="10257" max="10257" width="9.3984375" style="8"/>
    <col min="10258" max="10258" width="10.3984375" style="8" bestFit="1" customWidth="1"/>
    <col min="10259" max="10259" width="12" style="8" bestFit="1" customWidth="1"/>
    <col min="10260" max="10260" width="12.796875" style="8" bestFit="1" customWidth="1"/>
    <col min="10261" max="10261" width="9.3984375" style="8"/>
    <col min="10262" max="10263" width="12.3984375" style="8" customWidth="1"/>
    <col min="10264" max="10496" width="9.3984375" style="8"/>
    <col min="10497" max="10497" width="17.3984375" style="8" customWidth="1"/>
    <col min="10498" max="10498" width="11" style="8" bestFit="1" customWidth="1"/>
    <col min="10499" max="10499" width="13.796875" style="8" bestFit="1" customWidth="1"/>
    <col min="10500" max="10500" width="10.796875" style="8" bestFit="1" customWidth="1"/>
    <col min="10501" max="10501" width="11" style="8" bestFit="1" customWidth="1"/>
    <col min="10502" max="10502" width="10.796875" style="8" bestFit="1" customWidth="1"/>
    <col min="10503" max="10505" width="11" style="8" bestFit="1" customWidth="1"/>
    <col min="10506" max="10506" width="10.796875" style="8" bestFit="1" customWidth="1"/>
    <col min="10507" max="10507" width="16.19921875" style="8" bestFit="1" customWidth="1"/>
    <col min="10508" max="10508" width="11" style="8" bestFit="1" customWidth="1"/>
    <col min="10509" max="10509" width="16.59765625" style="8" bestFit="1" customWidth="1"/>
    <col min="10510" max="10510" width="11" style="8" bestFit="1" customWidth="1"/>
    <col min="10511" max="10511" width="9.3984375" style="8"/>
    <col min="10512" max="10512" width="10.3984375" style="8" bestFit="1" customWidth="1"/>
    <col min="10513" max="10513" width="9.3984375" style="8"/>
    <col min="10514" max="10514" width="10.3984375" style="8" bestFit="1" customWidth="1"/>
    <col min="10515" max="10515" width="12" style="8" bestFit="1" customWidth="1"/>
    <col min="10516" max="10516" width="12.796875" style="8" bestFit="1" customWidth="1"/>
    <col min="10517" max="10517" width="9.3984375" style="8"/>
    <col min="10518" max="10519" width="12.3984375" style="8" customWidth="1"/>
    <col min="10520" max="10752" width="9.3984375" style="8"/>
    <col min="10753" max="10753" width="17.3984375" style="8" customWidth="1"/>
    <col min="10754" max="10754" width="11" style="8" bestFit="1" customWidth="1"/>
    <col min="10755" max="10755" width="13.796875" style="8" bestFit="1" customWidth="1"/>
    <col min="10756" max="10756" width="10.796875" style="8" bestFit="1" customWidth="1"/>
    <col min="10757" max="10757" width="11" style="8" bestFit="1" customWidth="1"/>
    <col min="10758" max="10758" width="10.796875" style="8" bestFit="1" customWidth="1"/>
    <col min="10759" max="10761" width="11" style="8" bestFit="1" customWidth="1"/>
    <col min="10762" max="10762" width="10.796875" style="8" bestFit="1" customWidth="1"/>
    <col min="10763" max="10763" width="16.19921875" style="8" bestFit="1" customWidth="1"/>
    <col min="10764" max="10764" width="11" style="8" bestFit="1" customWidth="1"/>
    <col min="10765" max="10765" width="16.59765625" style="8" bestFit="1" customWidth="1"/>
    <col min="10766" max="10766" width="11" style="8" bestFit="1" customWidth="1"/>
    <col min="10767" max="10767" width="9.3984375" style="8"/>
    <col min="10768" max="10768" width="10.3984375" style="8" bestFit="1" customWidth="1"/>
    <col min="10769" max="10769" width="9.3984375" style="8"/>
    <col min="10770" max="10770" width="10.3984375" style="8" bestFit="1" customWidth="1"/>
    <col min="10771" max="10771" width="12" style="8" bestFit="1" customWidth="1"/>
    <col min="10772" max="10772" width="12.796875" style="8" bestFit="1" customWidth="1"/>
    <col min="10773" max="10773" width="9.3984375" style="8"/>
    <col min="10774" max="10775" width="12.3984375" style="8" customWidth="1"/>
    <col min="10776" max="11008" width="9.3984375" style="8"/>
    <col min="11009" max="11009" width="17.3984375" style="8" customWidth="1"/>
    <col min="11010" max="11010" width="11" style="8" bestFit="1" customWidth="1"/>
    <col min="11011" max="11011" width="13.796875" style="8" bestFit="1" customWidth="1"/>
    <col min="11012" max="11012" width="10.796875" style="8" bestFit="1" customWidth="1"/>
    <col min="11013" max="11013" width="11" style="8" bestFit="1" customWidth="1"/>
    <col min="11014" max="11014" width="10.796875" style="8" bestFit="1" customWidth="1"/>
    <col min="11015" max="11017" width="11" style="8" bestFit="1" customWidth="1"/>
    <col min="11018" max="11018" width="10.796875" style="8" bestFit="1" customWidth="1"/>
    <col min="11019" max="11019" width="16.19921875" style="8" bestFit="1" customWidth="1"/>
    <col min="11020" max="11020" width="11" style="8" bestFit="1" customWidth="1"/>
    <col min="11021" max="11021" width="16.59765625" style="8" bestFit="1" customWidth="1"/>
    <col min="11022" max="11022" width="11" style="8" bestFit="1" customWidth="1"/>
    <col min="11023" max="11023" width="9.3984375" style="8"/>
    <col min="11024" max="11024" width="10.3984375" style="8" bestFit="1" customWidth="1"/>
    <col min="11025" max="11025" width="9.3984375" style="8"/>
    <col min="11026" max="11026" width="10.3984375" style="8" bestFit="1" customWidth="1"/>
    <col min="11027" max="11027" width="12" style="8" bestFit="1" customWidth="1"/>
    <col min="11028" max="11028" width="12.796875" style="8" bestFit="1" customWidth="1"/>
    <col min="11029" max="11029" width="9.3984375" style="8"/>
    <col min="11030" max="11031" width="12.3984375" style="8" customWidth="1"/>
    <col min="11032" max="11264" width="9.3984375" style="8"/>
    <col min="11265" max="11265" width="17.3984375" style="8" customWidth="1"/>
    <col min="11266" max="11266" width="11" style="8" bestFit="1" customWidth="1"/>
    <col min="11267" max="11267" width="13.796875" style="8" bestFit="1" customWidth="1"/>
    <col min="11268" max="11268" width="10.796875" style="8" bestFit="1" customWidth="1"/>
    <col min="11269" max="11269" width="11" style="8" bestFit="1" customWidth="1"/>
    <col min="11270" max="11270" width="10.796875" style="8" bestFit="1" customWidth="1"/>
    <col min="11271" max="11273" width="11" style="8" bestFit="1" customWidth="1"/>
    <col min="11274" max="11274" width="10.796875" style="8" bestFit="1" customWidth="1"/>
    <col min="11275" max="11275" width="16.19921875" style="8" bestFit="1" customWidth="1"/>
    <col min="11276" max="11276" width="11" style="8" bestFit="1" customWidth="1"/>
    <col min="11277" max="11277" width="16.59765625" style="8" bestFit="1" customWidth="1"/>
    <col min="11278" max="11278" width="11" style="8" bestFit="1" customWidth="1"/>
    <col min="11279" max="11279" width="9.3984375" style="8"/>
    <col min="11280" max="11280" width="10.3984375" style="8" bestFit="1" customWidth="1"/>
    <col min="11281" max="11281" width="9.3984375" style="8"/>
    <col min="11282" max="11282" width="10.3984375" style="8" bestFit="1" customWidth="1"/>
    <col min="11283" max="11283" width="12" style="8" bestFit="1" customWidth="1"/>
    <col min="11284" max="11284" width="12.796875" style="8" bestFit="1" customWidth="1"/>
    <col min="11285" max="11285" width="9.3984375" style="8"/>
    <col min="11286" max="11287" width="12.3984375" style="8" customWidth="1"/>
    <col min="11288" max="11520" width="9.3984375" style="8"/>
    <col min="11521" max="11521" width="17.3984375" style="8" customWidth="1"/>
    <col min="11522" max="11522" width="11" style="8" bestFit="1" customWidth="1"/>
    <col min="11523" max="11523" width="13.796875" style="8" bestFit="1" customWidth="1"/>
    <col min="11524" max="11524" width="10.796875" style="8" bestFit="1" customWidth="1"/>
    <col min="11525" max="11525" width="11" style="8" bestFit="1" customWidth="1"/>
    <col min="11526" max="11526" width="10.796875" style="8" bestFit="1" customWidth="1"/>
    <col min="11527" max="11529" width="11" style="8" bestFit="1" customWidth="1"/>
    <col min="11530" max="11530" width="10.796875" style="8" bestFit="1" customWidth="1"/>
    <col min="11531" max="11531" width="16.19921875" style="8" bestFit="1" customWidth="1"/>
    <col min="11532" max="11532" width="11" style="8" bestFit="1" customWidth="1"/>
    <col min="11533" max="11533" width="16.59765625" style="8" bestFit="1" customWidth="1"/>
    <col min="11534" max="11534" width="11" style="8" bestFit="1" customWidth="1"/>
    <col min="11535" max="11535" width="9.3984375" style="8"/>
    <col min="11536" max="11536" width="10.3984375" style="8" bestFit="1" customWidth="1"/>
    <col min="11537" max="11537" width="9.3984375" style="8"/>
    <col min="11538" max="11538" width="10.3984375" style="8" bestFit="1" customWidth="1"/>
    <col min="11539" max="11539" width="12" style="8" bestFit="1" customWidth="1"/>
    <col min="11540" max="11540" width="12.796875" style="8" bestFit="1" customWidth="1"/>
    <col min="11541" max="11541" width="9.3984375" style="8"/>
    <col min="11542" max="11543" width="12.3984375" style="8" customWidth="1"/>
    <col min="11544" max="11776" width="9.3984375" style="8"/>
    <col min="11777" max="11777" width="17.3984375" style="8" customWidth="1"/>
    <col min="11778" max="11778" width="11" style="8" bestFit="1" customWidth="1"/>
    <col min="11779" max="11779" width="13.796875" style="8" bestFit="1" customWidth="1"/>
    <col min="11780" max="11780" width="10.796875" style="8" bestFit="1" customWidth="1"/>
    <col min="11781" max="11781" width="11" style="8" bestFit="1" customWidth="1"/>
    <col min="11782" max="11782" width="10.796875" style="8" bestFit="1" customWidth="1"/>
    <col min="11783" max="11785" width="11" style="8" bestFit="1" customWidth="1"/>
    <col min="11786" max="11786" width="10.796875" style="8" bestFit="1" customWidth="1"/>
    <col min="11787" max="11787" width="16.19921875" style="8" bestFit="1" customWidth="1"/>
    <col min="11788" max="11788" width="11" style="8" bestFit="1" customWidth="1"/>
    <col min="11789" max="11789" width="16.59765625" style="8" bestFit="1" customWidth="1"/>
    <col min="11790" max="11790" width="11" style="8" bestFit="1" customWidth="1"/>
    <col min="11791" max="11791" width="9.3984375" style="8"/>
    <col min="11792" max="11792" width="10.3984375" style="8" bestFit="1" customWidth="1"/>
    <col min="11793" max="11793" width="9.3984375" style="8"/>
    <col min="11794" max="11794" width="10.3984375" style="8" bestFit="1" customWidth="1"/>
    <col min="11795" max="11795" width="12" style="8" bestFit="1" customWidth="1"/>
    <col min="11796" max="11796" width="12.796875" style="8" bestFit="1" customWidth="1"/>
    <col min="11797" max="11797" width="9.3984375" style="8"/>
    <col min="11798" max="11799" width="12.3984375" style="8" customWidth="1"/>
    <col min="11800" max="12032" width="9.3984375" style="8"/>
    <col min="12033" max="12033" width="17.3984375" style="8" customWidth="1"/>
    <col min="12034" max="12034" width="11" style="8" bestFit="1" customWidth="1"/>
    <col min="12035" max="12035" width="13.796875" style="8" bestFit="1" customWidth="1"/>
    <col min="12036" max="12036" width="10.796875" style="8" bestFit="1" customWidth="1"/>
    <col min="12037" max="12037" width="11" style="8" bestFit="1" customWidth="1"/>
    <col min="12038" max="12038" width="10.796875" style="8" bestFit="1" customWidth="1"/>
    <col min="12039" max="12041" width="11" style="8" bestFit="1" customWidth="1"/>
    <col min="12042" max="12042" width="10.796875" style="8" bestFit="1" customWidth="1"/>
    <col min="12043" max="12043" width="16.19921875" style="8" bestFit="1" customWidth="1"/>
    <col min="12044" max="12044" width="11" style="8" bestFit="1" customWidth="1"/>
    <col min="12045" max="12045" width="16.59765625" style="8" bestFit="1" customWidth="1"/>
    <col min="12046" max="12046" width="11" style="8" bestFit="1" customWidth="1"/>
    <col min="12047" max="12047" width="9.3984375" style="8"/>
    <col min="12048" max="12048" width="10.3984375" style="8" bestFit="1" customWidth="1"/>
    <col min="12049" max="12049" width="9.3984375" style="8"/>
    <col min="12050" max="12050" width="10.3984375" style="8" bestFit="1" customWidth="1"/>
    <col min="12051" max="12051" width="12" style="8" bestFit="1" customWidth="1"/>
    <col min="12052" max="12052" width="12.796875" style="8" bestFit="1" customWidth="1"/>
    <col min="12053" max="12053" width="9.3984375" style="8"/>
    <col min="12054" max="12055" width="12.3984375" style="8" customWidth="1"/>
    <col min="12056" max="12288" width="9.3984375" style="8"/>
    <col min="12289" max="12289" width="17.3984375" style="8" customWidth="1"/>
    <col min="12290" max="12290" width="11" style="8" bestFit="1" customWidth="1"/>
    <col min="12291" max="12291" width="13.796875" style="8" bestFit="1" customWidth="1"/>
    <col min="12292" max="12292" width="10.796875" style="8" bestFit="1" customWidth="1"/>
    <col min="12293" max="12293" width="11" style="8" bestFit="1" customWidth="1"/>
    <col min="12294" max="12294" width="10.796875" style="8" bestFit="1" customWidth="1"/>
    <col min="12295" max="12297" width="11" style="8" bestFit="1" customWidth="1"/>
    <col min="12298" max="12298" width="10.796875" style="8" bestFit="1" customWidth="1"/>
    <col min="12299" max="12299" width="16.19921875" style="8" bestFit="1" customWidth="1"/>
    <col min="12300" max="12300" width="11" style="8" bestFit="1" customWidth="1"/>
    <col min="12301" max="12301" width="16.59765625" style="8" bestFit="1" customWidth="1"/>
    <col min="12302" max="12302" width="11" style="8" bestFit="1" customWidth="1"/>
    <col min="12303" max="12303" width="9.3984375" style="8"/>
    <col min="12304" max="12304" width="10.3984375" style="8" bestFit="1" customWidth="1"/>
    <col min="12305" max="12305" width="9.3984375" style="8"/>
    <col min="12306" max="12306" width="10.3984375" style="8" bestFit="1" customWidth="1"/>
    <col min="12307" max="12307" width="12" style="8" bestFit="1" customWidth="1"/>
    <col min="12308" max="12308" width="12.796875" style="8" bestFit="1" customWidth="1"/>
    <col min="12309" max="12309" width="9.3984375" style="8"/>
    <col min="12310" max="12311" width="12.3984375" style="8" customWidth="1"/>
    <col min="12312" max="12544" width="9.3984375" style="8"/>
    <col min="12545" max="12545" width="17.3984375" style="8" customWidth="1"/>
    <col min="12546" max="12546" width="11" style="8" bestFit="1" customWidth="1"/>
    <col min="12547" max="12547" width="13.796875" style="8" bestFit="1" customWidth="1"/>
    <col min="12548" max="12548" width="10.796875" style="8" bestFit="1" customWidth="1"/>
    <col min="12549" max="12549" width="11" style="8" bestFit="1" customWidth="1"/>
    <col min="12550" max="12550" width="10.796875" style="8" bestFit="1" customWidth="1"/>
    <col min="12551" max="12553" width="11" style="8" bestFit="1" customWidth="1"/>
    <col min="12554" max="12554" width="10.796875" style="8" bestFit="1" customWidth="1"/>
    <col min="12555" max="12555" width="16.19921875" style="8" bestFit="1" customWidth="1"/>
    <col min="12556" max="12556" width="11" style="8" bestFit="1" customWidth="1"/>
    <col min="12557" max="12557" width="16.59765625" style="8" bestFit="1" customWidth="1"/>
    <col min="12558" max="12558" width="11" style="8" bestFit="1" customWidth="1"/>
    <col min="12559" max="12559" width="9.3984375" style="8"/>
    <col min="12560" max="12560" width="10.3984375" style="8" bestFit="1" customWidth="1"/>
    <col min="12561" max="12561" width="9.3984375" style="8"/>
    <col min="12562" max="12562" width="10.3984375" style="8" bestFit="1" customWidth="1"/>
    <col min="12563" max="12563" width="12" style="8" bestFit="1" customWidth="1"/>
    <col min="12564" max="12564" width="12.796875" style="8" bestFit="1" customWidth="1"/>
    <col min="12565" max="12565" width="9.3984375" style="8"/>
    <col min="12566" max="12567" width="12.3984375" style="8" customWidth="1"/>
    <col min="12568" max="12800" width="9.3984375" style="8"/>
    <col min="12801" max="12801" width="17.3984375" style="8" customWidth="1"/>
    <col min="12802" max="12802" width="11" style="8" bestFit="1" customWidth="1"/>
    <col min="12803" max="12803" width="13.796875" style="8" bestFit="1" customWidth="1"/>
    <col min="12804" max="12804" width="10.796875" style="8" bestFit="1" customWidth="1"/>
    <col min="12805" max="12805" width="11" style="8" bestFit="1" customWidth="1"/>
    <col min="12806" max="12806" width="10.796875" style="8" bestFit="1" customWidth="1"/>
    <col min="12807" max="12809" width="11" style="8" bestFit="1" customWidth="1"/>
    <col min="12810" max="12810" width="10.796875" style="8" bestFit="1" customWidth="1"/>
    <col min="12811" max="12811" width="16.19921875" style="8" bestFit="1" customWidth="1"/>
    <col min="12812" max="12812" width="11" style="8" bestFit="1" customWidth="1"/>
    <col min="12813" max="12813" width="16.59765625" style="8" bestFit="1" customWidth="1"/>
    <col min="12814" max="12814" width="11" style="8" bestFit="1" customWidth="1"/>
    <col min="12815" max="12815" width="9.3984375" style="8"/>
    <col min="12816" max="12816" width="10.3984375" style="8" bestFit="1" customWidth="1"/>
    <col min="12817" max="12817" width="9.3984375" style="8"/>
    <col min="12818" max="12818" width="10.3984375" style="8" bestFit="1" customWidth="1"/>
    <col min="12819" max="12819" width="12" style="8" bestFit="1" customWidth="1"/>
    <col min="12820" max="12820" width="12.796875" style="8" bestFit="1" customWidth="1"/>
    <col min="12821" max="12821" width="9.3984375" style="8"/>
    <col min="12822" max="12823" width="12.3984375" style="8" customWidth="1"/>
    <col min="12824" max="13056" width="9.3984375" style="8"/>
    <col min="13057" max="13057" width="17.3984375" style="8" customWidth="1"/>
    <col min="13058" max="13058" width="11" style="8" bestFit="1" customWidth="1"/>
    <col min="13059" max="13059" width="13.796875" style="8" bestFit="1" customWidth="1"/>
    <col min="13060" max="13060" width="10.796875" style="8" bestFit="1" customWidth="1"/>
    <col min="13061" max="13061" width="11" style="8" bestFit="1" customWidth="1"/>
    <col min="13062" max="13062" width="10.796875" style="8" bestFit="1" customWidth="1"/>
    <col min="13063" max="13065" width="11" style="8" bestFit="1" customWidth="1"/>
    <col min="13066" max="13066" width="10.796875" style="8" bestFit="1" customWidth="1"/>
    <col min="13067" max="13067" width="16.19921875" style="8" bestFit="1" customWidth="1"/>
    <col min="13068" max="13068" width="11" style="8" bestFit="1" customWidth="1"/>
    <col min="13069" max="13069" width="16.59765625" style="8" bestFit="1" customWidth="1"/>
    <col min="13070" max="13070" width="11" style="8" bestFit="1" customWidth="1"/>
    <col min="13071" max="13071" width="9.3984375" style="8"/>
    <col min="13072" max="13072" width="10.3984375" style="8" bestFit="1" customWidth="1"/>
    <col min="13073" max="13073" width="9.3984375" style="8"/>
    <col min="13074" max="13074" width="10.3984375" style="8" bestFit="1" customWidth="1"/>
    <col min="13075" max="13075" width="12" style="8" bestFit="1" customWidth="1"/>
    <col min="13076" max="13076" width="12.796875" style="8" bestFit="1" customWidth="1"/>
    <col min="13077" max="13077" width="9.3984375" style="8"/>
    <col min="13078" max="13079" width="12.3984375" style="8" customWidth="1"/>
    <col min="13080" max="13312" width="9.3984375" style="8"/>
    <col min="13313" max="13313" width="17.3984375" style="8" customWidth="1"/>
    <col min="13314" max="13314" width="11" style="8" bestFit="1" customWidth="1"/>
    <col min="13315" max="13315" width="13.796875" style="8" bestFit="1" customWidth="1"/>
    <col min="13316" max="13316" width="10.796875" style="8" bestFit="1" customWidth="1"/>
    <col min="13317" max="13317" width="11" style="8" bestFit="1" customWidth="1"/>
    <col min="13318" max="13318" width="10.796875" style="8" bestFit="1" customWidth="1"/>
    <col min="13319" max="13321" width="11" style="8" bestFit="1" customWidth="1"/>
    <col min="13322" max="13322" width="10.796875" style="8" bestFit="1" customWidth="1"/>
    <col min="13323" max="13323" width="16.19921875" style="8" bestFit="1" customWidth="1"/>
    <col min="13324" max="13324" width="11" style="8" bestFit="1" customWidth="1"/>
    <col min="13325" max="13325" width="16.59765625" style="8" bestFit="1" customWidth="1"/>
    <col min="13326" max="13326" width="11" style="8" bestFit="1" customWidth="1"/>
    <col min="13327" max="13327" width="9.3984375" style="8"/>
    <col min="13328" max="13328" width="10.3984375" style="8" bestFit="1" customWidth="1"/>
    <col min="13329" max="13329" width="9.3984375" style="8"/>
    <col min="13330" max="13330" width="10.3984375" style="8" bestFit="1" customWidth="1"/>
    <col min="13331" max="13331" width="12" style="8" bestFit="1" customWidth="1"/>
    <col min="13332" max="13332" width="12.796875" style="8" bestFit="1" customWidth="1"/>
    <col min="13333" max="13333" width="9.3984375" style="8"/>
    <col min="13334" max="13335" width="12.3984375" style="8" customWidth="1"/>
    <col min="13336" max="13568" width="9.3984375" style="8"/>
    <col min="13569" max="13569" width="17.3984375" style="8" customWidth="1"/>
    <col min="13570" max="13570" width="11" style="8" bestFit="1" customWidth="1"/>
    <col min="13571" max="13571" width="13.796875" style="8" bestFit="1" customWidth="1"/>
    <col min="13572" max="13572" width="10.796875" style="8" bestFit="1" customWidth="1"/>
    <col min="13573" max="13573" width="11" style="8" bestFit="1" customWidth="1"/>
    <col min="13574" max="13574" width="10.796875" style="8" bestFit="1" customWidth="1"/>
    <col min="13575" max="13577" width="11" style="8" bestFit="1" customWidth="1"/>
    <col min="13578" max="13578" width="10.796875" style="8" bestFit="1" customWidth="1"/>
    <col min="13579" max="13579" width="16.19921875" style="8" bestFit="1" customWidth="1"/>
    <col min="13580" max="13580" width="11" style="8" bestFit="1" customWidth="1"/>
    <col min="13581" max="13581" width="16.59765625" style="8" bestFit="1" customWidth="1"/>
    <col min="13582" max="13582" width="11" style="8" bestFit="1" customWidth="1"/>
    <col min="13583" max="13583" width="9.3984375" style="8"/>
    <col min="13584" max="13584" width="10.3984375" style="8" bestFit="1" customWidth="1"/>
    <col min="13585" max="13585" width="9.3984375" style="8"/>
    <col min="13586" max="13586" width="10.3984375" style="8" bestFit="1" customWidth="1"/>
    <col min="13587" max="13587" width="12" style="8" bestFit="1" customWidth="1"/>
    <col min="13588" max="13588" width="12.796875" style="8" bestFit="1" customWidth="1"/>
    <col min="13589" max="13589" width="9.3984375" style="8"/>
    <col min="13590" max="13591" width="12.3984375" style="8" customWidth="1"/>
    <col min="13592" max="13824" width="9.3984375" style="8"/>
    <col min="13825" max="13825" width="17.3984375" style="8" customWidth="1"/>
    <col min="13826" max="13826" width="11" style="8" bestFit="1" customWidth="1"/>
    <col min="13827" max="13827" width="13.796875" style="8" bestFit="1" customWidth="1"/>
    <col min="13828" max="13828" width="10.796875" style="8" bestFit="1" customWidth="1"/>
    <col min="13829" max="13829" width="11" style="8" bestFit="1" customWidth="1"/>
    <col min="13830" max="13830" width="10.796875" style="8" bestFit="1" customWidth="1"/>
    <col min="13831" max="13833" width="11" style="8" bestFit="1" customWidth="1"/>
    <col min="13834" max="13834" width="10.796875" style="8" bestFit="1" customWidth="1"/>
    <col min="13835" max="13835" width="16.19921875" style="8" bestFit="1" customWidth="1"/>
    <col min="13836" max="13836" width="11" style="8" bestFit="1" customWidth="1"/>
    <col min="13837" max="13837" width="16.59765625" style="8" bestFit="1" customWidth="1"/>
    <col min="13838" max="13838" width="11" style="8" bestFit="1" customWidth="1"/>
    <col min="13839" max="13839" width="9.3984375" style="8"/>
    <col min="13840" max="13840" width="10.3984375" style="8" bestFit="1" customWidth="1"/>
    <col min="13841" max="13841" width="9.3984375" style="8"/>
    <col min="13842" max="13842" width="10.3984375" style="8" bestFit="1" customWidth="1"/>
    <col min="13843" max="13843" width="12" style="8" bestFit="1" customWidth="1"/>
    <col min="13844" max="13844" width="12.796875" style="8" bestFit="1" customWidth="1"/>
    <col min="13845" max="13845" width="9.3984375" style="8"/>
    <col min="13846" max="13847" width="12.3984375" style="8" customWidth="1"/>
    <col min="13848" max="14080" width="9.3984375" style="8"/>
    <col min="14081" max="14081" width="17.3984375" style="8" customWidth="1"/>
    <col min="14082" max="14082" width="11" style="8" bestFit="1" customWidth="1"/>
    <col min="14083" max="14083" width="13.796875" style="8" bestFit="1" customWidth="1"/>
    <col min="14084" max="14084" width="10.796875" style="8" bestFit="1" customWidth="1"/>
    <col min="14085" max="14085" width="11" style="8" bestFit="1" customWidth="1"/>
    <col min="14086" max="14086" width="10.796875" style="8" bestFit="1" customWidth="1"/>
    <col min="14087" max="14089" width="11" style="8" bestFit="1" customWidth="1"/>
    <col min="14090" max="14090" width="10.796875" style="8" bestFit="1" customWidth="1"/>
    <col min="14091" max="14091" width="16.19921875" style="8" bestFit="1" customWidth="1"/>
    <col min="14092" max="14092" width="11" style="8" bestFit="1" customWidth="1"/>
    <col min="14093" max="14093" width="16.59765625" style="8" bestFit="1" customWidth="1"/>
    <col min="14094" max="14094" width="11" style="8" bestFit="1" customWidth="1"/>
    <col min="14095" max="14095" width="9.3984375" style="8"/>
    <col min="14096" max="14096" width="10.3984375" style="8" bestFit="1" customWidth="1"/>
    <col min="14097" max="14097" width="9.3984375" style="8"/>
    <col min="14098" max="14098" width="10.3984375" style="8" bestFit="1" customWidth="1"/>
    <col min="14099" max="14099" width="12" style="8" bestFit="1" customWidth="1"/>
    <col min="14100" max="14100" width="12.796875" style="8" bestFit="1" customWidth="1"/>
    <col min="14101" max="14101" width="9.3984375" style="8"/>
    <col min="14102" max="14103" width="12.3984375" style="8" customWidth="1"/>
    <col min="14104" max="14336" width="9.3984375" style="8"/>
    <col min="14337" max="14337" width="17.3984375" style="8" customWidth="1"/>
    <col min="14338" max="14338" width="11" style="8" bestFit="1" customWidth="1"/>
    <col min="14339" max="14339" width="13.796875" style="8" bestFit="1" customWidth="1"/>
    <col min="14340" max="14340" width="10.796875" style="8" bestFit="1" customWidth="1"/>
    <col min="14341" max="14341" width="11" style="8" bestFit="1" customWidth="1"/>
    <col min="14342" max="14342" width="10.796875" style="8" bestFit="1" customWidth="1"/>
    <col min="14343" max="14345" width="11" style="8" bestFit="1" customWidth="1"/>
    <col min="14346" max="14346" width="10.796875" style="8" bestFit="1" customWidth="1"/>
    <col min="14347" max="14347" width="16.19921875" style="8" bestFit="1" customWidth="1"/>
    <col min="14348" max="14348" width="11" style="8" bestFit="1" customWidth="1"/>
    <col min="14349" max="14349" width="16.59765625" style="8" bestFit="1" customWidth="1"/>
    <col min="14350" max="14350" width="11" style="8" bestFit="1" customWidth="1"/>
    <col min="14351" max="14351" width="9.3984375" style="8"/>
    <col min="14352" max="14352" width="10.3984375" style="8" bestFit="1" customWidth="1"/>
    <col min="14353" max="14353" width="9.3984375" style="8"/>
    <col min="14354" max="14354" width="10.3984375" style="8" bestFit="1" customWidth="1"/>
    <col min="14355" max="14355" width="12" style="8" bestFit="1" customWidth="1"/>
    <col min="14356" max="14356" width="12.796875" style="8" bestFit="1" customWidth="1"/>
    <col min="14357" max="14357" width="9.3984375" style="8"/>
    <col min="14358" max="14359" width="12.3984375" style="8" customWidth="1"/>
    <col min="14360" max="14592" width="9.3984375" style="8"/>
    <col min="14593" max="14593" width="17.3984375" style="8" customWidth="1"/>
    <col min="14594" max="14594" width="11" style="8" bestFit="1" customWidth="1"/>
    <col min="14595" max="14595" width="13.796875" style="8" bestFit="1" customWidth="1"/>
    <col min="14596" max="14596" width="10.796875" style="8" bestFit="1" customWidth="1"/>
    <col min="14597" max="14597" width="11" style="8" bestFit="1" customWidth="1"/>
    <col min="14598" max="14598" width="10.796875" style="8" bestFit="1" customWidth="1"/>
    <col min="14599" max="14601" width="11" style="8" bestFit="1" customWidth="1"/>
    <col min="14602" max="14602" width="10.796875" style="8" bestFit="1" customWidth="1"/>
    <col min="14603" max="14603" width="16.19921875" style="8" bestFit="1" customWidth="1"/>
    <col min="14604" max="14604" width="11" style="8" bestFit="1" customWidth="1"/>
    <col min="14605" max="14605" width="16.59765625" style="8" bestFit="1" customWidth="1"/>
    <col min="14606" max="14606" width="11" style="8" bestFit="1" customWidth="1"/>
    <col min="14607" max="14607" width="9.3984375" style="8"/>
    <col min="14608" max="14608" width="10.3984375" style="8" bestFit="1" customWidth="1"/>
    <col min="14609" max="14609" width="9.3984375" style="8"/>
    <col min="14610" max="14610" width="10.3984375" style="8" bestFit="1" customWidth="1"/>
    <col min="14611" max="14611" width="12" style="8" bestFit="1" customWidth="1"/>
    <col min="14612" max="14612" width="12.796875" style="8" bestFit="1" customWidth="1"/>
    <col min="14613" max="14613" width="9.3984375" style="8"/>
    <col min="14614" max="14615" width="12.3984375" style="8" customWidth="1"/>
    <col min="14616" max="14848" width="9.3984375" style="8"/>
    <col min="14849" max="14849" width="17.3984375" style="8" customWidth="1"/>
    <col min="14850" max="14850" width="11" style="8" bestFit="1" customWidth="1"/>
    <col min="14851" max="14851" width="13.796875" style="8" bestFit="1" customWidth="1"/>
    <col min="14852" max="14852" width="10.796875" style="8" bestFit="1" customWidth="1"/>
    <col min="14853" max="14853" width="11" style="8" bestFit="1" customWidth="1"/>
    <col min="14854" max="14854" width="10.796875" style="8" bestFit="1" customWidth="1"/>
    <col min="14855" max="14857" width="11" style="8" bestFit="1" customWidth="1"/>
    <col min="14858" max="14858" width="10.796875" style="8" bestFit="1" customWidth="1"/>
    <col min="14859" max="14859" width="16.19921875" style="8" bestFit="1" customWidth="1"/>
    <col min="14860" max="14860" width="11" style="8" bestFit="1" customWidth="1"/>
    <col min="14861" max="14861" width="16.59765625" style="8" bestFit="1" customWidth="1"/>
    <col min="14862" max="14862" width="11" style="8" bestFit="1" customWidth="1"/>
    <col min="14863" max="14863" width="9.3984375" style="8"/>
    <col min="14864" max="14864" width="10.3984375" style="8" bestFit="1" customWidth="1"/>
    <col min="14865" max="14865" width="9.3984375" style="8"/>
    <col min="14866" max="14866" width="10.3984375" style="8" bestFit="1" customWidth="1"/>
    <col min="14867" max="14867" width="12" style="8" bestFit="1" customWidth="1"/>
    <col min="14868" max="14868" width="12.796875" style="8" bestFit="1" customWidth="1"/>
    <col min="14869" max="14869" width="9.3984375" style="8"/>
    <col min="14870" max="14871" width="12.3984375" style="8" customWidth="1"/>
    <col min="14872" max="15104" width="9.3984375" style="8"/>
    <col min="15105" max="15105" width="17.3984375" style="8" customWidth="1"/>
    <col min="15106" max="15106" width="11" style="8" bestFit="1" customWidth="1"/>
    <col min="15107" max="15107" width="13.796875" style="8" bestFit="1" customWidth="1"/>
    <col min="15108" max="15108" width="10.796875" style="8" bestFit="1" customWidth="1"/>
    <col min="15109" max="15109" width="11" style="8" bestFit="1" customWidth="1"/>
    <col min="15110" max="15110" width="10.796875" style="8" bestFit="1" customWidth="1"/>
    <col min="15111" max="15113" width="11" style="8" bestFit="1" customWidth="1"/>
    <col min="15114" max="15114" width="10.796875" style="8" bestFit="1" customWidth="1"/>
    <col min="15115" max="15115" width="16.19921875" style="8" bestFit="1" customWidth="1"/>
    <col min="15116" max="15116" width="11" style="8" bestFit="1" customWidth="1"/>
    <col min="15117" max="15117" width="16.59765625" style="8" bestFit="1" customWidth="1"/>
    <col min="15118" max="15118" width="11" style="8" bestFit="1" customWidth="1"/>
    <col min="15119" max="15119" width="9.3984375" style="8"/>
    <col min="15120" max="15120" width="10.3984375" style="8" bestFit="1" customWidth="1"/>
    <col min="15121" max="15121" width="9.3984375" style="8"/>
    <col min="15122" max="15122" width="10.3984375" style="8" bestFit="1" customWidth="1"/>
    <col min="15123" max="15123" width="12" style="8" bestFit="1" customWidth="1"/>
    <col min="15124" max="15124" width="12.796875" style="8" bestFit="1" customWidth="1"/>
    <col min="15125" max="15125" width="9.3984375" style="8"/>
    <col min="15126" max="15127" width="12.3984375" style="8" customWidth="1"/>
    <col min="15128" max="15360" width="9.3984375" style="8"/>
    <col min="15361" max="15361" width="17.3984375" style="8" customWidth="1"/>
    <col min="15362" max="15362" width="11" style="8" bestFit="1" customWidth="1"/>
    <col min="15363" max="15363" width="13.796875" style="8" bestFit="1" customWidth="1"/>
    <col min="15364" max="15364" width="10.796875" style="8" bestFit="1" customWidth="1"/>
    <col min="15365" max="15365" width="11" style="8" bestFit="1" customWidth="1"/>
    <col min="15366" max="15366" width="10.796875" style="8" bestFit="1" customWidth="1"/>
    <col min="15367" max="15369" width="11" style="8" bestFit="1" customWidth="1"/>
    <col min="15370" max="15370" width="10.796875" style="8" bestFit="1" customWidth="1"/>
    <col min="15371" max="15371" width="16.19921875" style="8" bestFit="1" customWidth="1"/>
    <col min="15372" max="15372" width="11" style="8" bestFit="1" customWidth="1"/>
    <col min="15373" max="15373" width="16.59765625" style="8" bestFit="1" customWidth="1"/>
    <col min="15374" max="15374" width="11" style="8" bestFit="1" customWidth="1"/>
    <col min="15375" max="15375" width="9.3984375" style="8"/>
    <col min="15376" max="15376" width="10.3984375" style="8" bestFit="1" customWidth="1"/>
    <col min="15377" max="15377" width="9.3984375" style="8"/>
    <col min="15378" max="15378" width="10.3984375" style="8" bestFit="1" customWidth="1"/>
    <col min="15379" max="15379" width="12" style="8" bestFit="1" customWidth="1"/>
    <col min="15380" max="15380" width="12.796875" style="8" bestFit="1" customWidth="1"/>
    <col min="15381" max="15381" width="9.3984375" style="8"/>
    <col min="15382" max="15383" width="12.3984375" style="8" customWidth="1"/>
    <col min="15384" max="15616" width="9.3984375" style="8"/>
    <col min="15617" max="15617" width="17.3984375" style="8" customWidth="1"/>
    <col min="15618" max="15618" width="11" style="8" bestFit="1" customWidth="1"/>
    <col min="15619" max="15619" width="13.796875" style="8" bestFit="1" customWidth="1"/>
    <col min="15620" max="15620" width="10.796875" style="8" bestFit="1" customWidth="1"/>
    <col min="15621" max="15621" width="11" style="8" bestFit="1" customWidth="1"/>
    <col min="15622" max="15622" width="10.796875" style="8" bestFit="1" customWidth="1"/>
    <col min="15623" max="15625" width="11" style="8" bestFit="1" customWidth="1"/>
    <col min="15626" max="15626" width="10.796875" style="8" bestFit="1" customWidth="1"/>
    <col min="15627" max="15627" width="16.19921875" style="8" bestFit="1" customWidth="1"/>
    <col min="15628" max="15628" width="11" style="8" bestFit="1" customWidth="1"/>
    <col min="15629" max="15629" width="16.59765625" style="8" bestFit="1" customWidth="1"/>
    <col min="15630" max="15630" width="11" style="8" bestFit="1" customWidth="1"/>
    <col min="15631" max="15631" width="9.3984375" style="8"/>
    <col min="15632" max="15632" width="10.3984375" style="8" bestFit="1" customWidth="1"/>
    <col min="15633" max="15633" width="9.3984375" style="8"/>
    <col min="15634" max="15634" width="10.3984375" style="8" bestFit="1" customWidth="1"/>
    <col min="15635" max="15635" width="12" style="8" bestFit="1" customWidth="1"/>
    <col min="15636" max="15636" width="12.796875" style="8" bestFit="1" customWidth="1"/>
    <col min="15637" max="15637" width="9.3984375" style="8"/>
    <col min="15638" max="15639" width="12.3984375" style="8" customWidth="1"/>
    <col min="15640" max="15872" width="9.3984375" style="8"/>
    <col min="15873" max="15873" width="17.3984375" style="8" customWidth="1"/>
    <col min="15874" max="15874" width="11" style="8" bestFit="1" customWidth="1"/>
    <col min="15875" max="15875" width="13.796875" style="8" bestFit="1" customWidth="1"/>
    <col min="15876" max="15876" width="10.796875" style="8" bestFit="1" customWidth="1"/>
    <col min="15877" max="15877" width="11" style="8" bestFit="1" customWidth="1"/>
    <col min="15878" max="15878" width="10.796875" style="8" bestFit="1" customWidth="1"/>
    <col min="15879" max="15881" width="11" style="8" bestFit="1" customWidth="1"/>
    <col min="15882" max="15882" width="10.796875" style="8" bestFit="1" customWidth="1"/>
    <col min="15883" max="15883" width="16.19921875" style="8" bestFit="1" customWidth="1"/>
    <col min="15884" max="15884" width="11" style="8" bestFit="1" customWidth="1"/>
    <col min="15885" max="15885" width="16.59765625" style="8" bestFit="1" customWidth="1"/>
    <col min="15886" max="15886" width="11" style="8" bestFit="1" customWidth="1"/>
    <col min="15887" max="15887" width="9.3984375" style="8"/>
    <col min="15888" max="15888" width="10.3984375" style="8" bestFit="1" customWidth="1"/>
    <col min="15889" max="15889" width="9.3984375" style="8"/>
    <col min="15890" max="15890" width="10.3984375" style="8" bestFit="1" customWidth="1"/>
    <col min="15891" max="15891" width="12" style="8" bestFit="1" customWidth="1"/>
    <col min="15892" max="15892" width="12.796875" style="8" bestFit="1" customWidth="1"/>
    <col min="15893" max="15893" width="9.3984375" style="8"/>
    <col min="15894" max="15895" width="12.3984375" style="8" customWidth="1"/>
    <col min="15896" max="16128" width="9.3984375" style="8"/>
    <col min="16129" max="16129" width="17.3984375" style="8" customWidth="1"/>
    <col min="16130" max="16130" width="11" style="8" bestFit="1" customWidth="1"/>
    <col min="16131" max="16131" width="13.796875" style="8" bestFit="1" customWidth="1"/>
    <col min="16132" max="16132" width="10.796875" style="8" bestFit="1" customWidth="1"/>
    <col min="16133" max="16133" width="11" style="8" bestFit="1" customWidth="1"/>
    <col min="16134" max="16134" width="10.796875" style="8" bestFit="1" customWidth="1"/>
    <col min="16135" max="16137" width="11" style="8" bestFit="1" customWidth="1"/>
    <col min="16138" max="16138" width="10.796875" style="8" bestFit="1" customWidth="1"/>
    <col min="16139" max="16139" width="16.19921875" style="8" bestFit="1" customWidth="1"/>
    <col min="16140" max="16140" width="11" style="8" bestFit="1" customWidth="1"/>
    <col min="16141" max="16141" width="16.59765625" style="8" bestFit="1" customWidth="1"/>
    <col min="16142" max="16142" width="11" style="8" bestFit="1" customWidth="1"/>
    <col min="16143" max="16143" width="9.3984375" style="8"/>
    <col min="16144" max="16144" width="10.3984375" style="8" bestFit="1" customWidth="1"/>
    <col min="16145" max="16145" width="9.3984375" style="8"/>
    <col min="16146" max="16146" width="10.3984375" style="8" bestFit="1" customWidth="1"/>
    <col min="16147" max="16147" width="12" style="8" bestFit="1" customWidth="1"/>
    <col min="16148" max="16148" width="12.796875" style="8" bestFit="1" customWidth="1"/>
    <col min="16149" max="16149" width="9.3984375" style="8"/>
    <col min="16150" max="16151" width="12.3984375" style="8" customWidth="1"/>
    <col min="16152" max="16384" width="9.3984375" style="8"/>
  </cols>
  <sheetData>
    <row r="7" spans="1:27">
      <c r="A7" s="8" t="s">
        <v>470</v>
      </c>
    </row>
    <row r="8" spans="1:27" ht="15">
      <c r="C8" s="8" t="s">
        <v>133</v>
      </c>
      <c r="E8" s="8" t="s">
        <v>149</v>
      </c>
      <c r="G8" s="8" t="s">
        <v>136</v>
      </c>
      <c r="I8" s="8" t="s">
        <v>135</v>
      </c>
      <c r="K8" s="8" t="s">
        <v>134</v>
      </c>
      <c r="M8" s="8" t="s">
        <v>150</v>
      </c>
      <c r="S8" s="8" t="s">
        <v>460</v>
      </c>
      <c r="T8" s="8" t="s">
        <v>457</v>
      </c>
    </row>
    <row r="9" spans="1:27" ht="15" customHeight="1">
      <c r="C9" s="8" t="s">
        <v>151</v>
      </c>
      <c r="E9" s="8" t="s">
        <v>152</v>
      </c>
      <c r="G9" s="8" t="s">
        <v>140</v>
      </c>
      <c r="I9" s="8" t="s">
        <v>153</v>
      </c>
      <c r="K9" s="8" t="s">
        <v>154</v>
      </c>
      <c r="M9" s="8" t="s">
        <v>155</v>
      </c>
      <c r="V9" s="8" t="s">
        <v>156</v>
      </c>
      <c r="W9" s="8" t="s">
        <v>461</v>
      </c>
      <c r="X9" s="8" t="s">
        <v>157</v>
      </c>
      <c r="Y9" s="8" t="s">
        <v>158</v>
      </c>
    </row>
    <row r="10" spans="1:27" ht="15" customHeight="1">
      <c r="A10" s="8" t="s">
        <v>159</v>
      </c>
      <c r="B10" s="8">
        <v>4.1658390000000001</v>
      </c>
      <c r="C10" s="8">
        <v>632792600</v>
      </c>
      <c r="D10" s="8">
        <v>0.56147630000000004</v>
      </c>
      <c r="E10" s="8">
        <v>1287703</v>
      </c>
      <c r="F10" s="8">
        <v>0.55858289999999999</v>
      </c>
      <c r="G10" s="8">
        <v>5734.1909999999998</v>
      </c>
      <c r="H10" s="8">
        <v>0.40656829999999999</v>
      </c>
      <c r="I10" s="8">
        <v>2.0349579999999999E-3</v>
      </c>
      <c r="J10" s="8">
        <v>1.816489E-2</v>
      </c>
      <c r="K10" s="8">
        <v>9.0632789999999993E-6</v>
      </c>
      <c r="L10" s="8">
        <v>0.29248960000000002</v>
      </c>
      <c r="M10" s="8">
        <v>4.4537919999999998E-3</v>
      </c>
      <c r="N10" s="8">
        <v>0.29237410000000003</v>
      </c>
      <c r="P10" s="8">
        <v>38.951659161588033</v>
      </c>
      <c r="R10" s="8">
        <f t="shared" ref="R10:R26" si="0">5224561.57*K10-8.4</f>
        <v>38.951659161588033</v>
      </c>
      <c r="S10" s="24">
        <f>4885245.343*K10-5.57017928</f>
        <v>38.706162247059702</v>
      </c>
      <c r="T10" s="24">
        <f>S10*L10/100</f>
        <v>0.11321149913177594</v>
      </c>
      <c r="V10" s="8" t="s">
        <v>160</v>
      </c>
      <c r="W10" s="24">
        <f>AVERAGE(S10:S19)</f>
        <v>78.657941838770782</v>
      </c>
      <c r="X10" s="24">
        <f>STDEVA(S10:S19)/W10*100</f>
        <v>41.933321787132471</v>
      </c>
      <c r="Y10" s="24">
        <f t="shared" ref="Y10:Y42" si="1">W10*X10/100</f>
        <v>32.983887862387256</v>
      </c>
      <c r="Z10" s="24"/>
      <c r="AA10" s="24"/>
    </row>
    <row r="11" spans="1:27" ht="15" customHeight="1">
      <c r="A11" s="8" t="s">
        <v>161</v>
      </c>
      <c r="B11" s="8">
        <v>3.9478080000000002</v>
      </c>
      <c r="C11" s="8">
        <v>1244721000</v>
      </c>
      <c r="D11" s="8">
        <v>1.962144E-2</v>
      </c>
      <c r="E11" s="8">
        <v>2525334</v>
      </c>
      <c r="F11" s="8">
        <v>2.1315730000000001E-2</v>
      </c>
      <c r="G11" s="8">
        <v>18665.150000000001</v>
      </c>
      <c r="H11" s="8">
        <v>0.28887859999999999</v>
      </c>
      <c r="I11" s="8">
        <v>2.028836E-3</v>
      </c>
      <c r="J11" s="8">
        <v>1.2271209999999999E-2</v>
      </c>
      <c r="K11" s="8">
        <v>1.4995479999999999E-5</v>
      </c>
      <c r="L11" s="8">
        <v>0.29314750000000001</v>
      </c>
      <c r="M11" s="8">
        <v>7.391183E-3</v>
      </c>
      <c r="N11" s="8">
        <v>0.29516589999999998</v>
      </c>
      <c r="P11" s="8">
        <v>69.9448085317036</v>
      </c>
      <c r="R11" s="8">
        <f>5224561.57*K11-8.4</f>
        <v>69.9448085317036</v>
      </c>
      <c r="S11" s="24">
        <f>4885245.343*K11-5.57017928</f>
        <v>67.686419556049643</v>
      </c>
      <c r="T11" s="24">
        <f t="shared" ref="T11:T74" si="2">S11*L11/100</f>
        <v>0.19842104676807065</v>
      </c>
      <c r="V11" s="8" t="s">
        <v>162</v>
      </c>
      <c r="W11" s="24">
        <f>AVERAGE(S20:S24)</f>
        <v>85.721318870765487</v>
      </c>
      <c r="X11" s="24">
        <f>STDEVA(S20:S24)/W11*100</f>
        <v>50.681741317228713</v>
      </c>
      <c r="Y11" s="24">
        <f t="shared" si="1"/>
        <v>43.445057083798126</v>
      </c>
      <c r="Z11" s="24"/>
      <c r="AA11" s="24"/>
    </row>
    <row r="12" spans="1:27" ht="15" customHeight="1">
      <c r="A12" s="8" t="s">
        <v>163</v>
      </c>
      <c r="B12" s="8">
        <v>4.1466720000000006</v>
      </c>
      <c r="C12" s="8">
        <v>456963200</v>
      </c>
      <c r="D12" s="8">
        <v>0.31338070000000001</v>
      </c>
      <c r="E12" s="8">
        <v>930184.1</v>
      </c>
      <c r="F12" s="8">
        <v>0.31871650000000001</v>
      </c>
      <c r="G12" s="8">
        <v>10387.25</v>
      </c>
      <c r="H12" s="8">
        <v>1.109629</v>
      </c>
      <c r="I12" s="8">
        <v>2.035575E-3</v>
      </c>
      <c r="J12" s="8">
        <v>3.3819849999999999E-2</v>
      </c>
      <c r="K12" s="8">
        <v>2.2733259999999999E-5</v>
      </c>
      <c r="L12" s="8">
        <v>1.115758</v>
      </c>
      <c r="M12" s="8">
        <v>1.116822E-2</v>
      </c>
      <c r="N12" s="8">
        <v>1.127378</v>
      </c>
      <c r="P12" s="8">
        <v>110.3713165568182</v>
      </c>
      <c r="R12" s="8">
        <f t="shared" si="0"/>
        <v>110.3713165568182</v>
      </c>
      <c r="S12" s="24">
        <f>4885245.343*K12-5.57017928</f>
        <v>105.48737326620818</v>
      </c>
      <c r="T12" s="24">
        <f t="shared" si="2"/>
        <v>1.1769838062075793</v>
      </c>
      <c r="V12" s="8" t="s">
        <v>164</v>
      </c>
      <c r="W12" s="24">
        <f>AVERAGE(S25:S29)</f>
        <v>26.992234250509462</v>
      </c>
      <c r="X12" s="24">
        <f>STDEVA(S25:S29)/W12*100</f>
        <v>7.4827906437010654</v>
      </c>
      <c r="Y12" s="24">
        <f t="shared" si="1"/>
        <v>2.0197723790229962</v>
      </c>
      <c r="Z12" s="24"/>
      <c r="AA12" s="24"/>
    </row>
    <row r="13" spans="1:27" ht="15" customHeight="1">
      <c r="A13" s="8" t="s">
        <v>165</v>
      </c>
      <c r="B13" s="8">
        <v>4.1644310000000004</v>
      </c>
      <c r="C13" s="8">
        <v>1293073000</v>
      </c>
      <c r="D13" s="8">
        <v>6.2453740000000001E-2</v>
      </c>
      <c r="E13" s="8">
        <v>2620157</v>
      </c>
      <c r="F13" s="8">
        <v>5.8545E-2</v>
      </c>
      <c r="G13" s="8">
        <v>15099.51</v>
      </c>
      <c r="H13" s="8">
        <v>1.8384259999999999</v>
      </c>
      <c r="I13" s="8">
        <v>2.026304E-3</v>
      </c>
      <c r="J13" s="8">
        <v>9.8056740000000003E-3</v>
      </c>
      <c r="K13" s="8">
        <v>1.167882E-5</v>
      </c>
      <c r="L13" s="8">
        <v>1.895135</v>
      </c>
      <c r="M13" s="8">
        <v>5.7635530000000003E-3</v>
      </c>
      <c r="N13" s="8">
        <v>1.891507</v>
      </c>
      <c r="P13" s="8">
        <v>52.61671415494741</v>
      </c>
      <c r="R13" s="8">
        <f t="shared" si="0"/>
        <v>52.61671415494741</v>
      </c>
      <c r="S13" s="24">
        <f>4885245.343*K13-5.57017928</f>
        <v>51.483721736735269</v>
      </c>
      <c r="T13" s="24">
        <f t="shared" si="2"/>
        <v>0.97568602993547804</v>
      </c>
      <c r="V13" s="8" t="s">
        <v>166</v>
      </c>
      <c r="W13" s="24">
        <f>AVERAGE(S30:S34)</f>
        <v>144.5347680141611</v>
      </c>
      <c r="X13" s="24">
        <f>STDEVA(S30:S34)/W13*100</f>
        <v>72.166591346542091</v>
      </c>
      <c r="Y13" s="24">
        <f t="shared" si="1"/>
        <v>104.30581538645227</v>
      </c>
      <c r="Z13" s="24"/>
      <c r="AA13" s="24"/>
    </row>
    <row r="14" spans="1:27" ht="15" customHeight="1">
      <c r="A14" s="6" t="s">
        <v>167</v>
      </c>
      <c r="B14" s="6">
        <v>4.3457710000000001</v>
      </c>
      <c r="C14" s="6">
        <v>1367919000</v>
      </c>
      <c r="D14" s="6">
        <v>2.7193269999999999E-2</v>
      </c>
      <c r="E14" s="6">
        <v>2773294</v>
      </c>
      <c r="F14" s="6">
        <v>2.8739150000000002E-2</v>
      </c>
      <c r="G14" s="6">
        <v>84998.87</v>
      </c>
      <c r="H14" s="6">
        <v>0.52498920000000004</v>
      </c>
      <c r="I14" s="6">
        <v>2.0273819999999999E-3</v>
      </c>
      <c r="J14" s="6">
        <v>9.9764099999999998E-3</v>
      </c>
      <c r="K14" s="6">
        <v>6.2137590000000006E-5</v>
      </c>
      <c r="L14" s="6">
        <v>0.52910840000000003</v>
      </c>
      <c r="M14" s="6">
        <v>3.064915E-2</v>
      </c>
      <c r="N14" s="6">
        <v>0.52780170000000004</v>
      </c>
      <c r="O14" s="6"/>
      <c r="S14" s="24"/>
      <c r="T14" s="24"/>
      <c r="V14" s="8" t="s">
        <v>168</v>
      </c>
      <c r="W14" s="24">
        <f>AVERAGE(S35:S36)</f>
        <v>118.53938095400815</v>
      </c>
      <c r="X14" s="24">
        <f>STDEVA(S35:S36)/W14*100</f>
        <v>12.625171138259716</v>
      </c>
      <c r="Y14" s="24">
        <f t="shared" si="1"/>
        <v>14.965799711677173</v>
      </c>
      <c r="Z14" s="24"/>
      <c r="AA14" s="24"/>
    </row>
    <row r="15" spans="1:27" ht="15" customHeight="1">
      <c r="A15" s="8" t="s">
        <v>169</v>
      </c>
      <c r="B15" s="8">
        <v>4.3474139999999997</v>
      </c>
      <c r="C15" s="8">
        <v>588118900</v>
      </c>
      <c r="D15" s="8">
        <v>0.1753333</v>
      </c>
      <c r="E15" s="8">
        <v>1197028</v>
      </c>
      <c r="F15" s="8">
        <v>0.17944189999999999</v>
      </c>
      <c r="G15" s="8">
        <v>18339.73</v>
      </c>
      <c r="H15" s="8">
        <v>6.1183259999999997</v>
      </c>
      <c r="I15" s="8">
        <v>2.0353480000000002E-3</v>
      </c>
      <c r="J15" s="8">
        <v>1.7757160000000001E-2</v>
      </c>
      <c r="K15" s="8">
        <v>3.1136500000000002E-5</v>
      </c>
      <c r="L15" s="8">
        <v>5.9487709999999998</v>
      </c>
      <c r="M15" s="8">
        <v>1.529733E-2</v>
      </c>
      <c r="N15" s="8">
        <v>5.9445459999999999</v>
      </c>
      <c r="P15" s="8">
        <v>154.27456132430501</v>
      </c>
      <c r="R15" s="8">
        <f t="shared" si="0"/>
        <v>154.27456132430501</v>
      </c>
      <c r="S15" s="24">
        <f t="shared" ref="S15:S26" si="3">4885245.343*K15-5.57017928</f>
        <v>146.53926234231955</v>
      </c>
      <c r="T15" s="24">
        <f t="shared" si="2"/>
        <v>8.7172851418338251</v>
      </c>
      <c r="V15" s="8" t="s">
        <v>35</v>
      </c>
      <c r="W15" s="24">
        <f>AVERAGE(S37:S46)</f>
        <v>69.548566994748029</v>
      </c>
      <c r="X15" s="24">
        <f>STDEVA(S37:S46)/W15*100</f>
        <v>36.177335285043569</v>
      </c>
      <c r="Y15" s="24">
        <f t="shared" si="1"/>
        <v>25.160818267633143</v>
      </c>
      <c r="Z15" s="24"/>
      <c r="AA15" s="24"/>
    </row>
    <row r="16" spans="1:27" ht="15" customHeight="1">
      <c r="A16" s="8" t="s">
        <v>170</v>
      </c>
      <c r="B16" s="8">
        <v>4.4180570000000001</v>
      </c>
      <c r="C16" s="8">
        <v>1391037000</v>
      </c>
      <c r="D16" s="8">
        <v>4.365579E-2</v>
      </c>
      <c r="E16" s="8">
        <v>2820075</v>
      </c>
      <c r="F16" s="8">
        <v>4.517794E-2</v>
      </c>
      <c r="G16" s="8">
        <v>17841.22</v>
      </c>
      <c r="H16" s="8">
        <v>0.1695266</v>
      </c>
      <c r="I16" s="8">
        <v>2.0273190000000001E-3</v>
      </c>
      <c r="J16" s="8">
        <v>9.9161059999999992E-3</v>
      </c>
      <c r="K16" s="8">
        <v>1.2825909999999999E-5</v>
      </c>
      <c r="L16" s="8">
        <v>0.18320629999999999</v>
      </c>
      <c r="M16" s="8">
        <v>6.3265350000000003E-3</v>
      </c>
      <c r="N16" s="8">
        <v>0.18220449999999999</v>
      </c>
      <c r="P16" s="8">
        <v>58.609756486278705</v>
      </c>
      <c r="R16" s="8">
        <f t="shared" si="0"/>
        <v>58.609756486278705</v>
      </c>
      <c r="S16" s="24">
        <f t="shared" si="3"/>
        <v>57.087537817237134</v>
      </c>
      <c r="T16" s="24">
        <f t="shared" si="2"/>
        <v>0.1045879657960609</v>
      </c>
      <c r="V16" s="8" t="s">
        <v>171</v>
      </c>
      <c r="W16" s="24">
        <f>AVERAGE(S47:S56)</f>
        <v>33.245242035463249</v>
      </c>
      <c r="X16" s="24">
        <f>STDEVA(S47:S56)/W16*100</f>
        <v>15.923434347732668</v>
      </c>
      <c r="Y16" s="24">
        <f t="shared" si="1"/>
        <v>5.2937842892618141</v>
      </c>
      <c r="Z16" s="24"/>
      <c r="AA16" s="24"/>
    </row>
    <row r="17" spans="1:27" ht="15" customHeight="1">
      <c r="A17" s="8" t="s">
        <v>172</v>
      </c>
      <c r="B17" s="8">
        <v>4.3940399999999995</v>
      </c>
      <c r="C17" s="8">
        <v>1362546000</v>
      </c>
      <c r="D17" s="8">
        <v>2.199371E-2</v>
      </c>
      <c r="E17" s="8">
        <v>2762302</v>
      </c>
      <c r="F17" s="8">
        <v>2.3692350000000001E-2</v>
      </c>
      <c r="G17" s="8">
        <v>20486.689999999999</v>
      </c>
      <c r="H17" s="8">
        <v>0.68329669999999998</v>
      </c>
      <c r="I17" s="8">
        <v>2.02731E-3</v>
      </c>
      <c r="J17" s="8">
        <v>1.01043E-2</v>
      </c>
      <c r="K17" s="8">
        <v>1.5035439999999999E-5</v>
      </c>
      <c r="L17" s="8">
        <v>0.67222409999999999</v>
      </c>
      <c r="M17" s="8">
        <v>7.4164519999999996E-3</v>
      </c>
      <c r="N17" s="8">
        <v>0.67258059999999997</v>
      </c>
      <c r="P17" s="8">
        <v>70.1535820120408</v>
      </c>
      <c r="R17" s="8">
        <f t="shared" si="0"/>
        <v>70.1535820120408</v>
      </c>
      <c r="S17" s="24">
        <f t="shared" si="3"/>
        <v>67.88163395995592</v>
      </c>
      <c r="T17" s="24">
        <f t="shared" si="2"/>
        <v>0.45631670295260807</v>
      </c>
      <c r="V17" s="8" t="s">
        <v>173</v>
      </c>
      <c r="W17" s="24">
        <f>AVERAGE(S57:S61)</f>
        <v>137.83757784557443</v>
      </c>
      <c r="X17" s="24">
        <f>STDEVA(S57:S61)/W17*100</f>
        <v>13.600024518544975</v>
      </c>
      <c r="Y17" s="24">
        <f t="shared" si="1"/>
        <v>18.745944382766638</v>
      </c>
      <c r="Z17" s="24"/>
      <c r="AA17" s="24"/>
    </row>
    <row r="18" spans="1:27" ht="15" customHeight="1">
      <c r="A18" s="8" t="s">
        <v>174</v>
      </c>
      <c r="B18" s="8">
        <v>4.1775739999999999</v>
      </c>
      <c r="C18" s="8">
        <v>1192183000</v>
      </c>
      <c r="D18" s="8">
        <v>0.21696170000000001</v>
      </c>
      <c r="E18" s="8">
        <v>2419061</v>
      </c>
      <c r="F18" s="8">
        <v>0.2170484</v>
      </c>
      <c r="G18" s="8">
        <v>19948.03</v>
      </c>
      <c r="H18" s="8">
        <v>1.9071659999999999</v>
      </c>
      <c r="I18" s="8">
        <v>2.0291010000000002E-3</v>
      </c>
      <c r="J18" s="8">
        <v>8.5725850000000006E-3</v>
      </c>
      <c r="K18" s="8">
        <v>1.6726009999999999E-5</v>
      </c>
      <c r="L18" s="8">
        <v>1.7684740000000001</v>
      </c>
      <c r="M18" s="8">
        <v>8.2430820000000005E-3</v>
      </c>
      <c r="N18" s="8">
        <v>1.7692870000000001</v>
      </c>
      <c r="P18" s="8">
        <v>78.9860690654357</v>
      </c>
      <c r="R18" s="8">
        <f t="shared" si="0"/>
        <v>78.9860690654357</v>
      </c>
      <c r="S18" s="24">
        <f t="shared" si="3"/>
        <v>76.140483179471431</v>
      </c>
      <c r="T18" s="24">
        <f t="shared" si="2"/>
        <v>1.3465246485033255</v>
      </c>
      <c r="V18" s="8" t="s">
        <v>175</v>
      </c>
      <c r="W18" s="24">
        <f>AVERAGE(S62:S71)</f>
        <v>60.632039178308474</v>
      </c>
      <c r="X18" s="24">
        <f>STDEVA(S62:S71)/W18*100</f>
        <v>38.272235599823922</v>
      </c>
      <c r="Y18" s="24">
        <f t="shared" si="1"/>
        <v>23.205236883299762</v>
      </c>
      <c r="Z18" s="24"/>
      <c r="AA18" s="24"/>
    </row>
    <row r="19" spans="1:27" ht="15" customHeight="1">
      <c r="A19" s="8" t="s">
        <v>176</v>
      </c>
      <c r="B19" s="8">
        <v>4.0417639999999997</v>
      </c>
      <c r="C19" s="8">
        <v>1269739000</v>
      </c>
      <c r="D19" s="8">
        <v>2.5993530000000001E-2</v>
      </c>
      <c r="E19" s="8">
        <v>2574036</v>
      </c>
      <c r="F19" s="8">
        <v>2.1982419999999999E-2</v>
      </c>
      <c r="G19" s="8">
        <v>26635.81</v>
      </c>
      <c r="H19" s="8">
        <v>0.21736939999999999</v>
      </c>
      <c r="I19" s="8">
        <v>2.027217E-3</v>
      </c>
      <c r="J19" s="8">
        <v>1.3523800000000001E-2</v>
      </c>
      <c r="K19" s="8">
        <v>2.097726E-5</v>
      </c>
      <c r="L19" s="8">
        <v>0.1961368</v>
      </c>
      <c r="M19" s="8">
        <v>1.0347840000000001E-2</v>
      </c>
      <c r="N19" s="8">
        <v>0.20399439999999999</v>
      </c>
      <c r="P19" s="8">
        <v>101.1969864398982</v>
      </c>
      <c r="R19" s="8">
        <f t="shared" si="0"/>
        <v>101.1969864398982</v>
      </c>
      <c r="S19" s="24">
        <f t="shared" si="3"/>
        <v>96.908882443900183</v>
      </c>
      <c r="T19" s="24">
        <f t="shared" si="2"/>
        <v>0.1900739809412276</v>
      </c>
      <c r="V19" s="8" t="s">
        <v>177</v>
      </c>
      <c r="W19" s="24">
        <f>AVERAGE(S72:S81)</f>
        <v>26.439298977673342</v>
      </c>
      <c r="X19" s="24">
        <f>STDEVA(S72:S81)/W19*100</f>
        <v>24.088881635193491</v>
      </c>
      <c r="Y19" s="24">
        <f t="shared" si="1"/>
        <v>6.3689314359066547</v>
      </c>
      <c r="Z19" s="24"/>
      <c r="AA19" s="24"/>
    </row>
    <row r="20" spans="1:27" ht="15" customHeight="1">
      <c r="A20" s="8" t="s">
        <v>178</v>
      </c>
      <c r="B20" s="8">
        <v>3.867464</v>
      </c>
      <c r="C20" s="8">
        <v>502894600</v>
      </c>
      <c r="D20" s="8">
        <v>0.11992899999999999</v>
      </c>
      <c r="E20" s="8">
        <v>1023013</v>
      </c>
      <c r="F20" s="8">
        <v>0.12183769999999999</v>
      </c>
      <c r="G20" s="8">
        <v>5323.2849999999999</v>
      </c>
      <c r="H20" s="8">
        <v>0.58909310000000004</v>
      </c>
      <c r="I20" s="8">
        <v>2.0342490000000001E-3</v>
      </c>
      <c r="J20" s="8">
        <v>1.6271859999999999E-2</v>
      </c>
      <c r="K20" s="8">
        <v>1.058634E-5</v>
      </c>
      <c r="L20" s="8">
        <v>0.68134019999999995</v>
      </c>
      <c r="M20" s="8">
        <v>5.2040510000000003E-3</v>
      </c>
      <c r="N20" s="8">
        <v>0.68106060000000002</v>
      </c>
      <c r="P20" s="8">
        <v>46.908985130953802</v>
      </c>
      <c r="R20" s="8">
        <f t="shared" si="0"/>
        <v>46.908985130953802</v>
      </c>
      <c r="S20" s="24">
        <f t="shared" si="3"/>
        <v>46.146688904414624</v>
      </c>
      <c r="T20" s="24">
        <f t="shared" si="2"/>
        <v>0.31441594247471638</v>
      </c>
      <c r="V20" s="8" t="s">
        <v>179</v>
      </c>
      <c r="W20" s="24">
        <f>AVERAGE(S82:S91)</f>
        <v>67.320260647101094</v>
      </c>
      <c r="X20" s="24">
        <f>STDEVA(S82:S91)/W20*100</f>
        <v>10.597604083363658</v>
      </c>
      <c r="Y20" s="24">
        <f t="shared" si="1"/>
        <v>7.1343346912682435</v>
      </c>
      <c r="Z20" s="24"/>
      <c r="AA20" s="24"/>
    </row>
    <row r="21" spans="1:27" ht="15" customHeight="1">
      <c r="A21" s="8" t="s">
        <v>180</v>
      </c>
      <c r="B21" s="8">
        <v>3.8524439999999998</v>
      </c>
      <c r="C21" s="8">
        <v>1216666000</v>
      </c>
      <c r="D21" s="8">
        <v>2.071083E-2</v>
      </c>
      <c r="E21" s="8">
        <v>2465311</v>
      </c>
      <c r="F21" s="8">
        <v>1.980113E-2</v>
      </c>
      <c r="G21" s="8">
        <v>24295.07</v>
      </c>
      <c r="H21" s="8">
        <v>2.1731229999999999</v>
      </c>
      <c r="I21" s="8">
        <v>2.0262840000000002E-3</v>
      </c>
      <c r="J21" s="8">
        <v>8.0279080000000003E-3</v>
      </c>
      <c r="K21" s="8">
        <v>1.9969639999999999E-5</v>
      </c>
      <c r="L21" s="8">
        <v>2.189152</v>
      </c>
      <c r="M21" s="8">
        <v>9.8552150000000005E-3</v>
      </c>
      <c r="N21" s="8">
        <v>2.186458</v>
      </c>
      <c r="P21" s="8">
        <v>95.932613710734799</v>
      </c>
      <c r="R21" s="8">
        <f t="shared" si="0"/>
        <v>95.932613710734799</v>
      </c>
      <c r="S21" s="24">
        <f t="shared" si="3"/>
        <v>91.986411531386523</v>
      </c>
      <c r="T21" s="24">
        <f t="shared" si="2"/>
        <v>2.0137223677675786</v>
      </c>
      <c r="V21" s="8" t="s">
        <v>181</v>
      </c>
      <c r="W21" s="24">
        <f>AVERAGE(S92:S101)</f>
        <v>63.793910347251057</v>
      </c>
      <c r="X21" s="24">
        <f>STDEVA(S92:S101)/W21*100</f>
        <v>16.013611492026712</v>
      </c>
      <c r="Y21" s="24">
        <f t="shared" si="1"/>
        <v>10.215708958580613</v>
      </c>
      <c r="Z21" s="24"/>
      <c r="AA21" s="24"/>
    </row>
    <row r="22" spans="1:27" ht="15" customHeight="1">
      <c r="A22" s="8" t="s">
        <v>182</v>
      </c>
      <c r="B22" s="8">
        <v>3.8486890000000002</v>
      </c>
      <c r="C22" s="8">
        <v>1258757000</v>
      </c>
      <c r="D22" s="8">
        <v>1.7430279999999999E-2</v>
      </c>
      <c r="E22" s="8">
        <v>2551181</v>
      </c>
      <c r="F22" s="8">
        <v>2.0589710000000001E-2</v>
      </c>
      <c r="G22" s="8">
        <v>41364.86</v>
      </c>
      <c r="H22" s="8">
        <v>5.4891189999999996</v>
      </c>
      <c r="I22" s="8">
        <v>2.0267459999999998E-3</v>
      </c>
      <c r="J22" s="8">
        <v>9.6378910000000009E-3</v>
      </c>
      <c r="K22" s="8">
        <v>3.286029E-5</v>
      </c>
      <c r="L22" s="8">
        <v>5.4824390000000003</v>
      </c>
      <c r="M22" s="8">
        <v>1.6213330000000001E-2</v>
      </c>
      <c r="N22" s="8">
        <v>5.4818340000000001</v>
      </c>
      <c r="P22" s="8">
        <v>163.2806083130553</v>
      </c>
      <c r="R22" s="8">
        <f t="shared" si="0"/>
        <v>163.2806083130553</v>
      </c>
      <c r="S22" s="24">
        <f t="shared" si="3"/>
        <v>154.9603994121295</v>
      </c>
      <c r="T22" s="24">
        <f t="shared" si="2"/>
        <v>8.4956093719263599</v>
      </c>
      <c r="V22" s="8" t="s">
        <v>183</v>
      </c>
      <c r="W22" s="24">
        <f>AVERAGE(S102:S106)</f>
        <v>25.970053087070418</v>
      </c>
      <c r="X22" s="24">
        <f>STDEVA(S102:S106)/W22*100</f>
        <v>32.14917540560721</v>
      </c>
      <c r="Y22" s="24">
        <f t="shared" si="1"/>
        <v>8.3491579198915797</v>
      </c>
      <c r="Z22" s="24"/>
      <c r="AA22" s="24"/>
    </row>
    <row r="23" spans="1:27" ht="15" customHeight="1">
      <c r="A23" s="8" t="s">
        <v>184</v>
      </c>
      <c r="B23" s="8">
        <v>3.8748179999999999</v>
      </c>
      <c r="C23" s="8">
        <v>567891300</v>
      </c>
      <c r="D23" s="8">
        <v>0.16151779999999999</v>
      </c>
      <c r="E23" s="8">
        <v>1154856</v>
      </c>
      <c r="F23" s="8">
        <v>0.16771530000000001</v>
      </c>
      <c r="G23" s="8">
        <v>10362.73</v>
      </c>
      <c r="H23" s="8">
        <v>3.3039450000000001</v>
      </c>
      <c r="I23" s="8">
        <v>2.0335840000000002E-3</v>
      </c>
      <c r="J23" s="8">
        <v>1.4181590000000001E-2</v>
      </c>
      <c r="K23" s="8">
        <v>1.826245E-5</v>
      </c>
      <c r="L23" s="8">
        <v>3.4535360000000002</v>
      </c>
      <c r="M23" s="8">
        <v>8.9806160000000003E-3</v>
      </c>
      <c r="N23" s="8">
        <v>3.4577429999999998</v>
      </c>
      <c r="P23" s="8">
        <v>87.013294444046494</v>
      </c>
      <c r="R23" s="8">
        <f t="shared" si="0"/>
        <v>87.013294444046494</v>
      </c>
      <c r="S23" s="24">
        <f t="shared" si="3"/>
        <v>83.646369534270349</v>
      </c>
      <c r="T23" s="24">
        <f t="shared" si="2"/>
        <v>2.8887574845590591</v>
      </c>
      <c r="V23" s="8" t="s">
        <v>185</v>
      </c>
      <c r="W23" s="24">
        <f>AVERAGE(S107:S115)</f>
        <v>76.312657545028785</v>
      </c>
      <c r="X23" s="24">
        <f>STDEVA(S107:S115)/W23*100</f>
        <v>17.189025215406168</v>
      </c>
      <c r="Y23" s="24">
        <f t="shared" si="1"/>
        <v>13.117401947961556</v>
      </c>
      <c r="Z23" s="24"/>
      <c r="AA23" s="24"/>
    </row>
    <row r="24" spans="1:27" ht="15" customHeight="1">
      <c r="A24" s="8" t="s">
        <v>186</v>
      </c>
      <c r="B24" s="8">
        <v>3.9578220000000002</v>
      </c>
      <c r="C24" s="8">
        <v>561168300</v>
      </c>
      <c r="D24" s="8">
        <v>0.28700320000000001</v>
      </c>
      <c r="E24" s="8">
        <v>1141373</v>
      </c>
      <c r="F24" s="8">
        <v>0.2862268</v>
      </c>
      <c r="G24" s="8">
        <v>6587.442</v>
      </c>
      <c r="H24" s="8">
        <v>6.086862</v>
      </c>
      <c r="I24" s="8">
        <v>2.033923E-3</v>
      </c>
      <c r="J24" s="8">
        <v>1.8788630000000001E-2</v>
      </c>
      <c r="K24" s="8">
        <v>1.175722E-5</v>
      </c>
      <c r="L24" s="8">
        <v>6.2855239999999997</v>
      </c>
      <c r="M24" s="8">
        <v>5.7804789999999998E-3</v>
      </c>
      <c r="N24" s="8">
        <v>6.2840670000000003</v>
      </c>
      <c r="P24" s="8">
        <v>53.026319782035401</v>
      </c>
      <c r="R24" s="8">
        <f t="shared" si="0"/>
        <v>53.026319782035401</v>
      </c>
      <c r="S24" s="24">
        <f t="shared" si="3"/>
        <v>51.866724971626461</v>
      </c>
      <c r="T24" s="24">
        <f t="shared" si="2"/>
        <v>3.2600954461055744</v>
      </c>
      <c r="V24" s="8" t="s">
        <v>187</v>
      </c>
      <c r="W24" s="24">
        <f>AVERAGE(S116:S124)</f>
        <v>76.276886208369902</v>
      </c>
      <c r="X24" s="24">
        <f>STDEVA(S116:S124)/W24*100</f>
        <v>22.824577526372547</v>
      </c>
      <c r="Y24" s="24">
        <f t="shared" si="1"/>
        <v>17.409877027332357</v>
      </c>
      <c r="Z24" s="24"/>
      <c r="AA24" s="24"/>
    </row>
    <row r="25" spans="1:27" ht="15" customHeight="1">
      <c r="A25" s="8" t="s">
        <v>188</v>
      </c>
      <c r="B25" s="8">
        <v>4.2141080000000004</v>
      </c>
      <c r="C25" s="8">
        <v>621724100</v>
      </c>
      <c r="D25" s="8">
        <v>0.31279430000000003</v>
      </c>
      <c r="E25" s="8">
        <v>1264827</v>
      </c>
      <c r="F25" s="8">
        <v>0.30948690000000001</v>
      </c>
      <c r="G25" s="8">
        <v>4409.26</v>
      </c>
      <c r="H25" s="8">
        <v>1.024251</v>
      </c>
      <c r="I25" s="8">
        <v>2.0343890000000002E-3</v>
      </c>
      <c r="J25" s="8">
        <v>1.339313E-2</v>
      </c>
      <c r="K25" s="8">
        <v>7.0896949999999997E-6</v>
      </c>
      <c r="L25" s="8">
        <v>0.72505319999999995</v>
      </c>
      <c r="M25" s="8">
        <v>3.484942E-3</v>
      </c>
      <c r="N25" s="8">
        <v>0.72913910000000004</v>
      </c>
      <c r="P25" s="8">
        <v>28.640548040021152</v>
      </c>
      <c r="R25" s="8">
        <f t="shared" si="0"/>
        <v>28.640548040021152</v>
      </c>
      <c r="S25" s="24">
        <f t="shared" si="3"/>
        <v>29.064720202040391</v>
      </c>
      <c r="T25" s="24">
        <f t="shared" si="2"/>
        <v>0.2107346838959403</v>
      </c>
      <c r="V25" s="8" t="s">
        <v>189</v>
      </c>
      <c r="W25" s="24">
        <f>AVERAGE(S125:S128)</f>
        <v>70.024424698529302</v>
      </c>
      <c r="X25" s="24">
        <f>STDEVA(S125:S128)/W25*100</f>
        <v>23.148624377993208</v>
      </c>
      <c r="Y25" s="24">
        <f t="shared" si="1"/>
        <v>16.20969104631325</v>
      </c>
      <c r="Z25" s="24"/>
      <c r="AA25" s="24"/>
    </row>
    <row r="26" spans="1:27" ht="15" customHeight="1">
      <c r="A26" s="8" t="s">
        <v>190</v>
      </c>
      <c r="B26" s="8">
        <v>4.2661310000000006</v>
      </c>
      <c r="C26" s="8">
        <v>623660900</v>
      </c>
      <c r="D26" s="8">
        <v>0.21038280000000001</v>
      </c>
      <c r="E26" s="8">
        <v>1267422</v>
      </c>
      <c r="F26" s="8">
        <v>0.214591</v>
      </c>
      <c r="G26" s="8">
        <v>3937.7739999999999</v>
      </c>
      <c r="H26" s="8">
        <v>0.8257622</v>
      </c>
      <c r="I26" s="8">
        <v>2.0322270000000002E-3</v>
      </c>
      <c r="J26" s="8">
        <v>1.7017859999999999E-2</v>
      </c>
      <c r="K26" s="8">
        <v>6.3127700000000004E-6</v>
      </c>
      <c r="L26" s="8">
        <v>0.6228688</v>
      </c>
      <c r="M26" s="8">
        <v>3.106316E-3</v>
      </c>
      <c r="N26" s="8">
        <v>0.6173573</v>
      </c>
      <c r="P26" s="8">
        <v>24.581455542248904</v>
      </c>
      <c r="R26" s="8">
        <f t="shared" si="0"/>
        <v>24.581455542248904</v>
      </c>
      <c r="S26" s="24">
        <f t="shared" si="3"/>
        <v>25.269250963930112</v>
      </c>
      <c r="T26" s="24">
        <f t="shared" si="2"/>
        <v>0.15739428024801991</v>
      </c>
      <c r="V26" s="8" t="s">
        <v>191</v>
      </c>
      <c r="W26" s="24">
        <f>AVERAGE(S129:S133)</f>
        <v>168.95560141830248</v>
      </c>
      <c r="X26" s="24">
        <f>STDEVA(S129:S133)/W26*100</f>
        <v>81.416133539780617</v>
      </c>
      <c r="Y26" s="24">
        <f t="shared" si="1"/>
        <v>137.55711807366461</v>
      </c>
      <c r="Z26" s="24"/>
      <c r="AA26" s="24"/>
    </row>
    <row r="27" spans="1:27" ht="15" customHeight="1">
      <c r="A27" s="6" t="s">
        <v>192</v>
      </c>
      <c r="B27" s="6">
        <v>4.3535159999999999</v>
      </c>
      <c r="C27" s="6">
        <v>1555.8140000000001</v>
      </c>
      <c r="D27" s="6" t="s">
        <v>193</v>
      </c>
      <c r="E27" s="6">
        <v>437.56549999999999</v>
      </c>
      <c r="F27" s="6" t="s">
        <v>193</v>
      </c>
      <c r="G27" s="6">
        <v>3.3244679999999999E-2</v>
      </c>
      <c r="H27" s="6">
        <v>70.710679999999996</v>
      </c>
      <c r="I27" s="6">
        <v>0.12974260000000001</v>
      </c>
      <c r="J27" s="6" t="s">
        <v>193</v>
      </c>
      <c r="K27" s="6">
        <v>4.8484500000000001E-6</v>
      </c>
      <c r="L27" s="6">
        <v>380.01569999999998</v>
      </c>
      <c r="M27" s="6">
        <v>1.4073450000000001E-4</v>
      </c>
      <c r="N27" s="6">
        <v>82.327820000000003</v>
      </c>
      <c r="O27" s="6"/>
      <c r="P27" s="6"/>
      <c r="Q27" s="6"/>
      <c r="R27" s="6"/>
      <c r="S27" s="7"/>
      <c r="T27" s="24"/>
      <c r="U27" s="6"/>
      <c r="V27" s="8" t="s">
        <v>194</v>
      </c>
      <c r="W27" s="24">
        <f>AVERAGE(S134:S143)</f>
        <v>134.64422730910223</v>
      </c>
      <c r="X27" s="24">
        <f>STDEVA(S134:S143)/W27*100</f>
        <v>73.534638774083533</v>
      </c>
      <c r="Y27" s="24">
        <f t="shared" si="1"/>
        <v>99.010146181904261</v>
      </c>
      <c r="Z27" s="24"/>
      <c r="AA27" s="24"/>
    </row>
    <row r="28" spans="1:27" ht="15" customHeight="1">
      <c r="A28" s="8" t="s">
        <v>195</v>
      </c>
      <c r="B28" s="8">
        <v>4.329186</v>
      </c>
      <c r="C28" s="8">
        <v>606610300</v>
      </c>
      <c r="D28" s="8">
        <v>0.1389447</v>
      </c>
      <c r="E28" s="8">
        <v>1235048</v>
      </c>
      <c r="F28" s="8">
        <v>0.1422284</v>
      </c>
      <c r="G28" s="8">
        <v>3827.5639999999999</v>
      </c>
      <c r="H28" s="8">
        <v>0.86398459999999999</v>
      </c>
      <c r="I28" s="8">
        <v>2.035982E-3</v>
      </c>
      <c r="J28" s="8">
        <v>2.6598179999999999E-2</v>
      </c>
      <c r="K28" s="8">
        <v>6.3088459999999996E-6</v>
      </c>
      <c r="L28" s="8">
        <v>0.7318538</v>
      </c>
      <c r="M28" s="8">
        <v>3.0986640000000001E-3</v>
      </c>
      <c r="N28" s="8">
        <v>0.7279854</v>
      </c>
      <c r="P28" s="8">
        <v>24.560954362648218</v>
      </c>
      <c r="R28" s="8">
        <f>5224561.57*K28-8.4</f>
        <v>24.560954362648218</v>
      </c>
      <c r="S28" s="24">
        <f t="shared" ref="S28:S36" si="4">4885245.343*K28-5.57017928</f>
        <v>25.25008126120418</v>
      </c>
      <c r="T28" s="24">
        <f t="shared" si="2"/>
        <v>0.18479367921321072</v>
      </c>
      <c r="V28" s="8" t="s">
        <v>196</v>
      </c>
      <c r="W28" s="24">
        <f>AVERAGE(S144:S146)</f>
        <v>52.129326449794092</v>
      </c>
      <c r="X28" s="24">
        <f>STDEVA(S144:S146)/W28*100</f>
        <v>27.480097960583592</v>
      </c>
      <c r="Y28" s="24">
        <f t="shared" si="1"/>
        <v>14.32518997459583</v>
      </c>
      <c r="Z28" s="24"/>
      <c r="AA28" s="24"/>
    </row>
    <row r="29" spans="1:27" ht="15" customHeight="1">
      <c r="A29" s="8" t="s">
        <v>197</v>
      </c>
      <c r="B29" s="8">
        <v>4.3873899999999999</v>
      </c>
      <c r="C29" s="8">
        <v>610694200</v>
      </c>
      <c r="D29" s="8">
        <v>0.1163421</v>
      </c>
      <c r="E29" s="8">
        <v>1242290</v>
      </c>
      <c r="F29" s="8">
        <v>0.1177796</v>
      </c>
      <c r="G29" s="8">
        <v>4244.518</v>
      </c>
      <c r="H29" s="8">
        <v>0.4616576</v>
      </c>
      <c r="I29" s="8">
        <v>2.0342260000000001E-3</v>
      </c>
      <c r="J29" s="8">
        <v>1.9057109999999999E-2</v>
      </c>
      <c r="K29" s="8">
        <v>6.9505340000000003E-6</v>
      </c>
      <c r="L29" s="8">
        <v>0.49153140000000001</v>
      </c>
      <c r="M29" s="8">
        <v>3.4168150000000001E-3</v>
      </c>
      <c r="N29" s="8">
        <v>0.49897150000000001</v>
      </c>
      <c r="P29" s="8">
        <v>27.913492827378384</v>
      </c>
      <c r="R29" s="8">
        <f>5224561.57*K29-8.4</f>
        <v>27.913492827378384</v>
      </c>
      <c r="S29" s="24">
        <f t="shared" si="4"/>
        <v>28.384884574863165</v>
      </c>
      <c r="T29" s="24">
        <f t="shared" si="2"/>
        <v>0.13952062053920897</v>
      </c>
      <c r="V29" s="8" t="s">
        <v>462</v>
      </c>
      <c r="W29" s="24">
        <f>AVERAGE(S147:S156)</f>
        <v>37.243694574587771</v>
      </c>
      <c r="X29" s="24">
        <f>STDEVA(S147:S156)/W29*100</f>
        <v>52.474237857659055</v>
      </c>
      <c r="Y29" s="24">
        <f t="shared" si="1"/>
        <v>19.543344878049247</v>
      </c>
      <c r="Z29" s="24"/>
      <c r="AA29" s="24"/>
    </row>
    <row r="30" spans="1:27" ht="15" customHeight="1">
      <c r="A30" s="8" t="s">
        <v>198</v>
      </c>
      <c r="B30" s="8">
        <v>3.8104339999999999</v>
      </c>
      <c r="C30" s="8">
        <v>1243983000</v>
      </c>
      <c r="D30" s="8">
        <v>1.8685799999999999E-2</v>
      </c>
      <c r="E30" s="8">
        <v>2524223</v>
      </c>
      <c r="F30" s="8">
        <v>2.3308450000000001E-2</v>
      </c>
      <c r="G30" s="8">
        <v>23824.09</v>
      </c>
      <c r="H30" s="8">
        <v>1.540413</v>
      </c>
      <c r="I30" s="8">
        <v>2.0291469999999998E-3</v>
      </c>
      <c r="J30" s="8">
        <v>1.0960650000000001E-2</v>
      </c>
      <c r="K30" s="8">
        <v>1.915192E-5</v>
      </c>
      <c r="L30" s="8">
        <v>1.5496049999999999</v>
      </c>
      <c r="M30" s="8">
        <v>9.4384410000000005E-3</v>
      </c>
      <c r="N30" s="8">
        <v>1.5508770000000001</v>
      </c>
      <c r="P30" s="8">
        <v>91.6603852237144</v>
      </c>
      <c r="R30" s="8">
        <f t="shared" ref="R30:R36" si="5">5224561.57*K30-8.4</f>
        <v>91.6603852237144</v>
      </c>
      <c r="S30" s="24">
        <f t="shared" si="4"/>
        <v>87.991648709508567</v>
      </c>
      <c r="T30" s="24">
        <f t="shared" si="2"/>
        <v>1.3635229879849802</v>
      </c>
      <c r="V30" s="8" t="s">
        <v>463</v>
      </c>
      <c r="W30" s="24">
        <f>AVERAGE(S157:S166)</f>
        <v>31.194539392916759</v>
      </c>
      <c r="X30" s="24">
        <f>STDEVA(S157:S166)/W30*100</f>
        <v>32.199046558060537</v>
      </c>
      <c r="Y30" s="24">
        <f t="shared" si="1"/>
        <v>10.044344262697802</v>
      </c>
      <c r="Z30" s="24"/>
      <c r="AA30" s="24"/>
    </row>
    <row r="31" spans="1:27" ht="15" customHeight="1">
      <c r="A31" s="8" t="s">
        <v>199</v>
      </c>
      <c r="B31" s="8">
        <v>3.7569229999999996</v>
      </c>
      <c r="C31" s="8">
        <v>1187263000</v>
      </c>
      <c r="D31" s="8">
        <v>1.196505E-2</v>
      </c>
      <c r="E31" s="8">
        <v>2407779</v>
      </c>
      <c r="F31" s="8">
        <v>2.0034949999999999E-2</v>
      </c>
      <c r="G31" s="8">
        <v>48437.82</v>
      </c>
      <c r="H31" s="8">
        <v>2.3797700000000002</v>
      </c>
      <c r="I31" s="8">
        <v>2.028008E-3</v>
      </c>
      <c r="J31" s="8">
        <v>1.162292E-2</v>
      </c>
      <c r="K31" s="8">
        <v>4.0797399999999997E-5</v>
      </c>
      <c r="L31" s="8">
        <v>2.3759999999999999</v>
      </c>
      <c r="M31" s="8">
        <v>2.011715E-2</v>
      </c>
      <c r="N31" s="8">
        <v>2.3786499999999999</v>
      </c>
      <c r="P31" s="8">
        <v>204.748528195918</v>
      </c>
      <c r="R31" s="8">
        <f t="shared" si="5"/>
        <v>204.748528195918</v>
      </c>
      <c r="S31" s="24">
        <f t="shared" si="4"/>
        <v>193.7351290765082</v>
      </c>
      <c r="T31" s="24">
        <f t="shared" si="2"/>
        <v>4.6031466668578354</v>
      </c>
      <c r="V31" s="8" t="s">
        <v>200</v>
      </c>
      <c r="W31" s="24">
        <f>AVERAGE(S167:S170)</f>
        <v>26.234099132285969</v>
      </c>
      <c r="X31" s="24">
        <f>STDEVA(S167:S170)/W31*100</f>
        <v>52.347616880164317</v>
      </c>
      <c r="Y31" s="24">
        <f t="shared" si="1"/>
        <v>13.732925705731571</v>
      </c>
      <c r="Z31" s="24"/>
      <c r="AA31" s="24"/>
    </row>
    <row r="32" spans="1:27" ht="15" customHeight="1">
      <c r="A32" s="8" t="s">
        <v>201</v>
      </c>
      <c r="B32" s="8">
        <v>3.6593689999999999</v>
      </c>
      <c r="C32" s="8">
        <v>1193417000</v>
      </c>
      <c r="D32" s="8">
        <v>2.2280879999999999E-2</v>
      </c>
      <c r="E32" s="8">
        <v>2422001</v>
      </c>
      <c r="F32" s="8">
        <v>2.3155450000000001E-2</v>
      </c>
      <c r="G32" s="8">
        <v>18097.25</v>
      </c>
      <c r="H32" s="8">
        <v>0.1347314</v>
      </c>
      <c r="I32" s="8">
        <v>2.029468E-3</v>
      </c>
      <c r="J32" s="8">
        <v>8.8276009999999992E-3</v>
      </c>
      <c r="K32" s="8">
        <v>1.5164240000000001E-5</v>
      </c>
      <c r="L32" s="8">
        <v>0.1347208</v>
      </c>
      <c r="M32" s="8">
        <v>7.472027E-3</v>
      </c>
      <c r="N32" s="8">
        <v>0.1349929</v>
      </c>
      <c r="P32" s="8">
        <v>70.826505542256797</v>
      </c>
      <c r="R32" s="8">
        <f t="shared" si="5"/>
        <v>70.826505542256797</v>
      </c>
      <c r="S32" s="24">
        <f t="shared" si="4"/>
        <v>68.510853560134322</v>
      </c>
      <c r="T32" s="24">
        <f t="shared" si="2"/>
        <v>9.2298370003041447E-2</v>
      </c>
      <c r="V32" s="8" t="s">
        <v>464</v>
      </c>
      <c r="W32" s="24">
        <f>AVERAGE(S171:S179)</f>
        <v>33.452284975357529</v>
      </c>
      <c r="X32" s="24">
        <f>STDEVA(S171:S179)/W32*100</f>
        <v>17.931294233992929</v>
      </c>
      <c r="Y32" s="24">
        <f t="shared" si="1"/>
        <v>5.9984276469251681</v>
      </c>
      <c r="Z32" s="24"/>
      <c r="AA32" s="24"/>
    </row>
    <row r="33" spans="1:41" ht="15" customHeight="1">
      <c r="A33" s="8" t="s">
        <v>202</v>
      </c>
      <c r="B33" s="8">
        <v>3.6303450000000002</v>
      </c>
      <c r="C33" s="8">
        <v>965358600</v>
      </c>
      <c r="D33" s="8">
        <v>0.66154100000000005</v>
      </c>
      <c r="E33" s="8">
        <v>1962919</v>
      </c>
      <c r="F33" s="8">
        <v>0.69822649999999997</v>
      </c>
      <c r="G33" s="8">
        <v>61473.77</v>
      </c>
      <c r="H33" s="8">
        <v>2.9210189999999998</v>
      </c>
      <c r="I33" s="8">
        <v>2.0332879999999998E-3</v>
      </c>
      <c r="J33" s="8">
        <v>6.4670749999999999E-2</v>
      </c>
      <c r="K33" s="8">
        <v>6.3756839999999995E-5</v>
      </c>
      <c r="L33" s="8">
        <v>3.1186590000000001</v>
      </c>
      <c r="M33" s="8">
        <v>3.135748E-2</v>
      </c>
      <c r="N33" s="8">
        <v>3.124288</v>
      </c>
      <c r="P33" s="8">
        <v>324.70153608863882</v>
      </c>
      <c r="R33" s="8">
        <f t="shared" si="5"/>
        <v>324.70153608863882</v>
      </c>
      <c r="S33" s="24">
        <f t="shared" si="4"/>
        <v>305.89762641439614</v>
      </c>
      <c r="T33" s="24">
        <f t="shared" si="2"/>
        <v>9.5399038569589418</v>
      </c>
      <c r="V33" s="8" t="s">
        <v>203</v>
      </c>
      <c r="W33" s="24">
        <f>AVERAGE(S180:S191)</f>
        <v>67.466693433634859</v>
      </c>
      <c r="X33" s="24">
        <f>STDEVA(S180:S191)/W33*100</f>
        <v>18.817429021707611</v>
      </c>
      <c r="Y33" s="24">
        <f t="shared" si="1"/>
        <v>12.695497150167309</v>
      </c>
      <c r="Z33" s="24"/>
      <c r="AA33" s="24"/>
    </row>
    <row r="34" spans="1:41" ht="15" customHeight="1">
      <c r="A34" s="8" t="s">
        <v>204</v>
      </c>
      <c r="B34" s="8">
        <v>3.7288380000000001</v>
      </c>
      <c r="C34" s="8">
        <v>1218654000</v>
      </c>
      <c r="D34" s="8">
        <v>4.4462969999999997E-2</v>
      </c>
      <c r="E34" s="8">
        <v>2473428</v>
      </c>
      <c r="F34" s="8">
        <v>4.3532340000000003E-2</v>
      </c>
      <c r="G34" s="8">
        <v>17987.98</v>
      </c>
      <c r="H34" s="8">
        <v>0.1215704</v>
      </c>
      <c r="I34" s="8">
        <v>2.0296390000000002E-3</v>
      </c>
      <c r="J34" s="8">
        <v>1.0307180000000001E-2</v>
      </c>
      <c r="K34" s="8">
        <v>1.476052E-5</v>
      </c>
      <c r="L34" s="8">
        <v>0.1119921</v>
      </c>
      <c r="M34" s="8">
        <v>7.2724909999999999E-3</v>
      </c>
      <c r="N34" s="8">
        <v>0.1148144</v>
      </c>
      <c r="P34" s="8">
        <v>68.7172455452164</v>
      </c>
      <c r="R34" s="8">
        <f t="shared" si="5"/>
        <v>68.7172455452164</v>
      </c>
      <c r="S34" s="24">
        <f t="shared" si="4"/>
        <v>66.538582310258363</v>
      </c>
      <c r="T34" s="24">
        <f t="shared" si="2"/>
        <v>7.4517955639486863E-2</v>
      </c>
      <c r="V34" s="8" t="s">
        <v>205</v>
      </c>
      <c r="W34" s="24">
        <f>AVERAGE(S192:S195)</f>
        <v>46.304439990200557</v>
      </c>
      <c r="X34" s="24">
        <f>STDEVA(S192:S195)/W34*100</f>
        <v>54.343076348693216</v>
      </c>
      <c r="Y34" s="24">
        <f t="shared" si="1"/>
        <v>25.163257176709521</v>
      </c>
      <c r="Z34" s="24"/>
      <c r="AA34" s="24"/>
    </row>
    <row r="35" spans="1:41" ht="15" customHeight="1">
      <c r="A35" s="8" t="s">
        <v>206</v>
      </c>
      <c r="B35" s="8">
        <v>4.4116420000000005</v>
      </c>
      <c r="C35" s="8">
        <v>1359409000</v>
      </c>
      <c r="D35" s="8">
        <v>4.4176680000000003E-2</v>
      </c>
      <c r="E35" s="8">
        <v>2754287</v>
      </c>
      <c r="F35" s="8">
        <v>4.6050510000000003E-2</v>
      </c>
      <c r="G35" s="8">
        <v>31597.62</v>
      </c>
      <c r="H35" s="8">
        <v>3.7204630000000001</v>
      </c>
      <c r="I35" s="8">
        <v>2.0260909999999998E-3</v>
      </c>
      <c r="J35" s="8">
        <v>7.8213120000000004E-3</v>
      </c>
      <c r="K35" s="8">
        <v>2.323878E-5</v>
      </c>
      <c r="L35" s="8">
        <v>3.682706</v>
      </c>
      <c r="M35" s="8">
        <v>1.146962E-2</v>
      </c>
      <c r="N35" s="8">
        <v>3.6805889999999999</v>
      </c>
      <c r="P35" s="8">
        <v>113.01243692168461</v>
      </c>
      <c r="R35" s="8">
        <f t="shared" si="5"/>
        <v>113.01243692168461</v>
      </c>
      <c r="S35" s="24">
        <f t="shared" si="4"/>
        <v>107.95696249200155</v>
      </c>
      <c r="T35" s="24">
        <f t="shared" si="2"/>
        <v>3.9757375351106905</v>
      </c>
      <c r="V35" s="8" t="s">
        <v>465</v>
      </c>
      <c r="W35" s="24">
        <f>AVERAGE(S196:S202)</f>
        <v>96.079875850174474</v>
      </c>
      <c r="X35" s="24">
        <f>STDEVA(S196:S202)/W35*100</f>
        <v>47.728770368132807</v>
      </c>
      <c r="Y35" s="24">
        <f t="shared" si="1"/>
        <v>45.857743314516867</v>
      </c>
      <c r="Z35" s="24"/>
      <c r="AA35" s="24"/>
    </row>
    <row r="36" spans="1:41" ht="15" customHeight="1">
      <c r="A36" s="8" t="s">
        <v>207</v>
      </c>
      <c r="B36" s="8">
        <v>4.4167269999999998</v>
      </c>
      <c r="C36" s="8">
        <v>1337512000</v>
      </c>
      <c r="D36" s="8">
        <v>1.9394640000000001E-2</v>
      </c>
      <c r="E36" s="8">
        <v>2710304</v>
      </c>
      <c r="F36" s="8">
        <v>1.6058309999999999E-2</v>
      </c>
      <c r="G36" s="8">
        <v>36877.47</v>
      </c>
      <c r="H36" s="8">
        <v>4.1626649999999996</v>
      </c>
      <c r="I36" s="8">
        <v>2.0263770000000002E-3</v>
      </c>
      <c r="J36" s="8">
        <v>9.9759689999999995E-3</v>
      </c>
      <c r="K36" s="8">
        <v>2.757118E-5</v>
      </c>
      <c r="L36" s="8">
        <v>4.1575049999999996</v>
      </c>
      <c r="M36" s="8">
        <v>1.360607E-2</v>
      </c>
      <c r="N36" s="8">
        <v>4.1570210000000003</v>
      </c>
      <c r="P36" s="8">
        <v>135.6473274675526</v>
      </c>
      <c r="R36" s="8">
        <f t="shared" si="5"/>
        <v>135.6473274675526</v>
      </c>
      <c r="S36" s="24">
        <f t="shared" si="4"/>
        <v>129.12179941601477</v>
      </c>
      <c r="T36" s="24">
        <f t="shared" si="2"/>
        <v>5.3682452668107841</v>
      </c>
      <c r="V36" s="8" t="s">
        <v>208</v>
      </c>
      <c r="W36" s="24">
        <f>AVERAGE(S203:S212)</f>
        <v>34.777360984851995</v>
      </c>
      <c r="X36" s="24">
        <f>STDEVA(S203:S212)/W36*100</f>
        <v>104.11533601232708</v>
      </c>
      <c r="Y36" s="24">
        <f t="shared" si="1"/>
        <v>36.208566245598597</v>
      </c>
      <c r="Z36" s="24"/>
      <c r="AA36" s="24"/>
    </row>
    <row r="37" spans="1:41" ht="15" customHeight="1">
      <c r="A37" s="6" t="s">
        <v>209</v>
      </c>
      <c r="B37" s="6">
        <v>4.3483530000000004</v>
      </c>
      <c r="C37" s="6">
        <v>1315941000</v>
      </c>
      <c r="D37" s="6">
        <v>5.894361E-2</v>
      </c>
      <c r="E37" s="6">
        <v>2665519</v>
      </c>
      <c r="F37" s="6">
        <v>5.7289260000000002E-2</v>
      </c>
      <c r="G37" s="6">
        <v>370118.3</v>
      </c>
      <c r="H37" s="6">
        <v>0.47393449999999998</v>
      </c>
      <c r="I37" s="6">
        <v>2.0255609999999999E-3</v>
      </c>
      <c r="J37" s="6">
        <v>9.8880860000000008E-3</v>
      </c>
      <c r="K37" s="6">
        <v>2.8126090000000001E-4</v>
      </c>
      <c r="L37" s="6">
        <v>0.4878962</v>
      </c>
      <c r="M37" s="6">
        <v>0.13885539999999999</v>
      </c>
      <c r="N37" s="6">
        <v>0.48436119999999999</v>
      </c>
      <c r="O37" s="6"/>
      <c r="S37" s="24"/>
      <c r="T37" s="24"/>
      <c r="V37" s="8" t="s">
        <v>210</v>
      </c>
      <c r="W37" s="24">
        <f>AVERAGE(S213:S222)</f>
        <v>32.1884694267995</v>
      </c>
      <c r="X37" s="24">
        <f>STDEVA(S213:S222)/W37*100</f>
        <v>110.32924827309374</v>
      </c>
      <c r="Y37" s="24">
        <f t="shared" si="1"/>
        <v>35.513296349202491</v>
      </c>
      <c r="Z37" s="24"/>
      <c r="AA37" s="24"/>
    </row>
    <row r="38" spans="1:41" ht="15" customHeight="1">
      <c r="A38" s="8" t="s">
        <v>211</v>
      </c>
      <c r="B38" s="8">
        <v>4.1374409999999999</v>
      </c>
      <c r="C38" s="8">
        <v>1281020000</v>
      </c>
      <c r="D38" s="8">
        <v>3.6092079999999999E-2</v>
      </c>
      <c r="E38" s="8">
        <v>2594675</v>
      </c>
      <c r="F38" s="8">
        <v>3.8366259999999999E-2</v>
      </c>
      <c r="G38" s="8">
        <v>23456.66</v>
      </c>
      <c r="H38" s="8">
        <v>0.81364720000000001</v>
      </c>
      <c r="I38" s="8">
        <v>2.025476E-3</v>
      </c>
      <c r="J38" s="8">
        <v>8.5147880000000006E-3</v>
      </c>
      <c r="K38" s="8">
        <v>1.8310969999999999E-5</v>
      </c>
      <c r="L38" s="8">
        <v>0.8153456</v>
      </c>
      <c r="M38" s="8">
        <v>9.0402920000000001E-3</v>
      </c>
      <c r="N38" s="8">
        <v>0.81151340000000005</v>
      </c>
      <c r="P38" s="8">
        <v>87.266790171422898</v>
      </c>
      <c r="R38" s="8">
        <f>5224561.57*K38-8.4</f>
        <v>87.266790171422898</v>
      </c>
      <c r="S38" s="24">
        <f>4885245.343*K38-5.57017928</f>
        <v>83.883401638312705</v>
      </c>
      <c r="T38" s="24">
        <f t="shared" si="2"/>
        <v>0.68393962438831057</v>
      </c>
      <c r="V38" s="8" t="s">
        <v>212</v>
      </c>
      <c r="W38" s="24">
        <f>AVERAGE(S223:S227)</f>
        <v>28.8823696261713</v>
      </c>
      <c r="X38" s="24">
        <f>STDEVA(S223:S227)/W38*100</f>
        <v>40.334155040650607</v>
      </c>
      <c r="Y38" s="24">
        <f t="shared" si="1"/>
        <v>11.649459744433711</v>
      </c>
      <c r="Z38" s="24"/>
      <c r="AA38" s="24"/>
    </row>
    <row r="39" spans="1:41" ht="15" customHeight="1">
      <c r="A39" s="8" t="s">
        <v>213</v>
      </c>
      <c r="B39" s="8">
        <v>4.3171379999999999</v>
      </c>
      <c r="C39" s="8">
        <v>1358977000</v>
      </c>
      <c r="D39" s="8">
        <v>2.7512729999999999E-2</v>
      </c>
      <c r="E39" s="8">
        <v>2754807</v>
      </c>
      <c r="F39" s="8">
        <v>2.9347560000000002E-2</v>
      </c>
      <c r="G39" s="8">
        <v>9812.4570000000003</v>
      </c>
      <c r="H39" s="8">
        <v>0.1301823</v>
      </c>
      <c r="I39" s="8">
        <v>2.0271180000000001E-3</v>
      </c>
      <c r="J39" s="8">
        <v>8.62016E-3</v>
      </c>
      <c r="K39" s="8">
        <v>7.2204829999999999E-6</v>
      </c>
      <c r="L39" s="8">
        <v>0.13018270000000001</v>
      </c>
      <c r="M39" s="8">
        <v>3.5619459999999999E-3</v>
      </c>
      <c r="N39" s="8">
        <v>0.13040099999999999</v>
      </c>
      <c r="P39" s="8">
        <v>29.32385799863831</v>
      </c>
      <c r="R39" s="8">
        <f>5224561.57*K39-8.4</f>
        <v>29.32385799863831</v>
      </c>
      <c r="S39" s="24">
        <f>4885245.343*K39-5.57017928</f>
        <v>29.703651669960671</v>
      </c>
      <c r="T39" s="24">
        <f t="shared" si="2"/>
        <v>3.8669015742549891E-2</v>
      </c>
      <c r="V39" s="8" t="s">
        <v>214</v>
      </c>
      <c r="W39" s="24">
        <f>AVERAGE(S228:S237)</f>
        <v>23.964984091218188</v>
      </c>
      <c r="X39" s="24">
        <f>STDEVA(S228:S237)/W39*100</f>
        <v>66.878081288504475</v>
      </c>
      <c r="Y39" s="24">
        <f t="shared" si="1"/>
        <v>16.027321541302065</v>
      </c>
      <c r="Z39" s="24"/>
      <c r="AA39" s="24"/>
    </row>
    <row r="40" spans="1:41" ht="15" customHeight="1">
      <c r="A40" s="6" t="s">
        <v>215</v>
      </c>
      <c r="B40" s="6">
        <v>4.3111930000000003</v>
      </c>
      <c r="C40" s="6">
        <v>1344816000</v>
      </c>
      <c r="D40" s="6">
        <v>5.6148999999999998E-2</v>
      </c>
      <c r="E40" s="6">
        <v>2725040</v>
      </c>
      <c r="F40" s="6">
        <v>5.7251410000000003E-2</v>
      </c>
      <c r="G40" s="6">
        <v>418950.3</v>
      </c>
      <c r="H40" s="6">
        <v>0.69169599999999998</v>
      </c>
      <c r="I40" s="6">
        <v>2.026328E-3</v>
      </c>
      <c r="J40" s="6">
        <v>8.4409710000000002E-3</v>
      </c>
      <c r="K40" s="6">
        <v>3.1154469999999999E-4</v>
      </c>
      <c r="L40" s="6">
        <v>0.73468420000000001</v>
      </c>
      <c r="M40" s="6">
        <v>0.1537482</v>
      </c>
      <c r="N40" s="6">
        <v>0.73360440000000005</v>
      </c>
      <c r="O40" s="6"/>
      <c r="S40" s="24"/>
      <c r="T40" s="24"/>
      <c r="V40" s="8" t="s">
        <v>216</v>
      </c>
      <c r="W40" s="24">
        <f>AVERAGE(S238:S246)</f>
        <v>15.766050980971347</v>
      </c>
      <c r="X40" s="24">
        <f>STDEVA(S238:S246)/W40*100</f>
        <v>30.445757048649607</v>
      </c>
      <c r="Y40" s="24">
        <f t="shared" si="1"/>
        <v>4.800093577832774</v>
      </c>
      <c r="Z40" s="24"/>
      <c r="AA40" s="24"/>
    </row>
    <row r="41" spans="1:41" ht="15" customHeight="1">
      <c r="A41" s="8" t="s">
        <v>217</v>
      </c>
      <c r="B41" s="8">
        <v>4.2799779999999998</v>
      </c>
      <c r="C41" s="8">
        <v>1304282000</v>
      </c>
      <c r="D41" s="8">
        <v>1.8298930000000001E-2</v>
      </c>
      <c r="E41" s="8">
        <v>2640287</v>
      </c>
      <c r="F41" s="8">
        <v>2.3308059999999999E-2</v>
      </c>
      <c r="G41" s="8">
        <v>25817.26</v>
      </c>
      <c r="H41" s="8">
        <v>0.79894410000000005</v>
      </c>
      <c r="I41" s="8">
        <v>2.0243219999999998E-3</v>
      </c>
      <c r="J41" s="8">
        <v>9.4494820000000004E-3</v>
      </c>
      <c r="K41" s="8">
        <v>1.9794060000000001E-5</v>
      </c>
      <c r="L41" s="8">
        <v>0.79058569999999995</v>
      </c>
      <c r="M41" s="8">
        <v>9.7781120000000003E-3</v>
      </c>
      <c r="N41" s="8">
        <v>0.7899583</v>
      </c>
      <c r="P41" s="8">
        <v>95.015285190274213</v>
      </c>
      <c r="R41" s="8">
        <f t="shared" ref="R41:R58" si="6">5224561.57*K41-8.4</f>
        <v>95.015285190274213</v>
      </c>
      <c r="S41" s="24">
        <f t="shared" ref="S41:S58" si="7">4885245.343*K41-5.57017928</f>
        <v>91.128660154062587</v>
      </c>
      <c r="T41" s="24">
        <f t="shared" si="2"/>
        <v>0.7204501557796168</v>
      </c>
      <c r="V41" s="8" t="s">
        <v>218</v>
      </c>
      <c r="W41" s="24">
        <f>AVERAGE(S247:S256)</f>
        <v>22.129356247574655</v>
      </c>
      <c r="X41" s="24">
        <f>STDEVA(S247:S256)/W41*100</f>
        <v>34.379295754639841</v>
      </c>
      <c r="Y41" s="24">
        <f t="shared" si="1"/>
        <v>7.6079168329515596</v>
      </c>
      <c r="Z41" s="24"/>
      <c r="AA41" s="24"/>
    </row>
    <row r="42" spans="1:41" ht="15" customHeight="1">
      <c r="A42" s="8" t="s">
        <v>219</v>
      </c>
      <c r="B42" s="8">
        <v>4.2985980000000001</v>
      </c>
      <c r="C42" s="8">
        <v>1349648000</v>
      </c>
      <c r="D42" s="8">
        <v>2.9702039999999999E-2</v>
      </c>
      <c r="E42" s="8">
        <v>2734300</v>
      </c>
      <c r="F42" s="8">
        <v>3.1570029999999999E-2</v>
      </c>
      <c r="G42" s="8">
        <v>20188.22</v>
      </c>
      <c r="H42" s="8">
        <v>0.27925899999999998</v>
      </c>
      <c r="I42" s="8">
        <v>2.0259359999999999E-3</v>
      </c>
      <c r="J42" s="8">
        <v>9.8122739999999993E-3</v>
      </c>
      <c r="K42" s="8">
        <v>1.4958160000000001E-5</v>
      </c>
      <c r="L42" s="8">
        <v>0.28113070000000001</v>
      </c>
      <c r="M42" s="8">
        <v>7.383326E-3</v>
      </c>
      <c r="N42" s="8">
        <v>0.27826810000000002</v>
      </c>
      <c r="P42" s="8">
        <v>69.749827893911203</v>
      </c>
      <c r="R42" s="8">
        <f t="shared" si="6"/>
        <v>69.749827893911203</v>
      </c>
      <c r="S42" s="24">
        <f t="shared" si="7"/>
        <v>67.504102199848887</v>
      </c>
      <c r="T42" s="24">
        <f t="shared" si="2"/>
        <v>0.18977475504315058</v>
      </c>
      <c r="V42" s="8" t="s">
        <v>466</v>
      </c>
      <c r="W42" s="24">
        <f>AVERAGE(S257:S265)</f>
        <v>11.538871594140714</v>
      </c>
      <c r="X42" s="24">
        <f>STDEVA(S257:S265)/W42*100</f>
        <v>31.23177460141434</v>
      </c>
      <c r="Y42" s="24">
        <f t="shared" si="1"/>
        <v>3.6037943678286535</v>
      </c>
      <c r="Z42" s="24"/>
      <c r="AA42" s="24"/>
    </row>
    <row r="43" spans="1:41">
      <c r="A43" s="8" t="s">
        <v>220</v>
      </c>
      <c r="B43" s="8">
        <v>4.2640189999999993</v>
      </c>
      <c r="C43" s="8">
        <v>1317838000</v>
      </c>
      <c r="D43" s="8">
        <v>2.1375060000000001E-2</v>
      </c>
      <c r="E43" s="8">
        <v>2670921</v>
      </c>
      <c r="F43" s="8">
        <v>2.5400249999999999E-2</v>
      </c>
      <c r="G43" s="8">
        <v>19676.740000000002</v>
      </c>
      <c r="H43" s="8">
        <v>0.7482685</v>
      </c>
      <c r="I43" s="8">
        <v>2.0267449999999999E-3</v>
      </c>
      <c r="J43" s="8">
        <v>9.1611120000000008E-3</v>
      </c>
      <c r="K43" s="8">
        <v>1.493103E-5</v>
      </c>
      <c r="L43" s="8">
        <v>0.74532609999999999</v>
      </c>
      <c r="M43" s="8">
        <v>7.3670189999999998E-3</v>
      </c>
      <c r="N43" s="8">
        <v>0.74744849999999996</v>
      </c>
      <c r="P43" s="8">
        <v>69.608085538517102</v>
      </c>
      <c r="R43" s="8">
        <f t="shared" si="6"/>
        <v>69.608085538517102</v>
      </c>
      <c r="S43" s="24">
        <f t="shared" si="7"/>
        <v>67.371565493693296</v>
      </c>
      <c r="T43" s="24">
        <f t="shared" si="2"/>
        <v>0.50213786160309004</v>
      </c>
    </row>
    <row r="44" spans="1:41" ht="13">
      <c r="A44" s="8" t="s">
        <v>221</v>
      </c>
      <c r="B44" s="8">
        <v>4.2417230000000004</v>
      </c>
      <c r="C44" s="8">
        <v>1335371000</v>
      </c>
      <c r="D44" s="8">
        <v>5.3287510000000003E-2</v>
      </c>
      <c r="E44" s="8">
        <v>2705046</v>
      </c>
      <c r="F44" s="8">
        <v>5.7043469999999999E-2</v>
      </c>
      <c r="G44" s="8">
        <v>15780.61</v>
      </c>
      <c r="H44" s="8">
        <v>0.20921960000000001</v>
      </c>
      <c r="I44" s="8">
        <v>2.025687E-3</v>
      </c>
      <c r="J44" s="8">
        <v>1.002025E-2</v>
      </c>
      <c r="K44" s="8">
        <v>1.181731E-5</v>
      </c>
      <c r="L44" s="8">
        <v>0.17719409999999999</v>
      </c>
      <c r="M44" s="8">
        <v>5.8337249999999997E-3</v>
      </c>
      <c r="N44" s="8">
        <v>0.17334859999999999</v>
      </c>
      <c r="P44" s="8">
        <v>53.340263686776709</v>
      </c>
      <c r="R44" s="8">
        <f t="shared" si="6"/>
        <v>53.340263686776709</v>
      </c>
      <c r="S44" s="24">
        <f t="shared" si="7"/>
        <v>52.160279364287334</v>
      </c>
      <c r="T44" s="24">
        <f t="shared" si="2"/>
        <v>9.2424937577034655E-2</v>
      </c>
      <c r="AB44" s="6"/>
    </row>
    <row r="45" spans="1:41" ht="13">
      <c r="A45" s="8" t="s">
        <v>222</v>
      </c>
      <c r="B45" s="8">
        <v>4.2719209999999999</v>
      </c>
      <c r="C45" s="8">
        <v>1314963000</v>
      </c>
      <c r="D45" s="8">
        <v>2.7963499999999999E-2</v>
      </c>
      <c r="E45" s="8">
        <v>2664652</v>
      </c>
      <c r="F45" s="8">
        <v>3.4835430000000001E-2</v>
      </c>
      <c r="G45" s="8">
        <v>16199.7</v>
      </c>
      <c r="H45" s="8">
        <v>0.56254040000000005</v>
      </c>
      <c r="I45" s="8">
        <v>2.0264079999999999E-3</v>
      </c>
      <c r="J45" s="8">
        <v>9.3199670000000002E-3</v>
      </c>
      <c r="K45" s="8">
        <v>1.2319250000000001E-5</v>
      </c>
      <c r="L45" s="8">
        <v>0.53719419999999996</v>
      </c>
      <c r="M45" s="8">
        <v>6.07933E-3</v>
      </c>
      <c r="N45" s="8">
        <v>0.53173970000000004</v>
      </c>
      <c r="P45" s="8">
        <v>55.962680121222512</v>
      </c>
      <c r="R45" s="8">
        <f t="shared" si="6"/>
        <v>55.962680121222512</v>
      </c>
      <c r="S45" s="24">
        <f t="shared" si="7"/>
        <v>54.612379411752762</v>
      </c>
      <c r="T45" s="24">
        <f t="shared" si="2"/>
        <v>0.29337453468192992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13">
      <c r="A46" s="8" t="s">
        <v>223</v>
      </c>
      <c r="B46" s="8">
        <v>4.1235939999999998</v>
      </c>
      <c r="C46" s="8">
        <v>1313926000</v>
      </c>
      <c r="D46" s="8">
        <v>3.64827E-2</v>
      </c>
      <c r="E46" s="8">
        <v>2663390</v>
      </c>
      <c r="F46" s="8">
        <v>3.8550559999999998E-2</v>
      </c>
      <c r="G46" s="8">
        <v>31089.74</v>
      </c>
      <c r="H46" s="8">
        <v>0.98717310000000003</v>
      </c>
      <c r="I46" s="8">
        <v>2.027048E-3</v>
      </c>
      <c r="J46" s="8">
        <v>9.1150650000000003E-3</v>
      </c>
      <c r="K46" s="8">
        <v>2.3662000000000001E-5</v>
      </c>
      <c r="L46" s="8">
        <v>0.99493960000000004</v>
      </c>
      <c r="M46" s="8">
        <v>1.167311E-2</v>
      </c>
      <c r="N46" s="8">
        <v>0.99351250000000002</v>
      </c>
      <c r="P46" s="8">
        <v>115.22357586934001</v>
      </c>
      <c r="R46" s="8">
        <f t="shared" si="6"/>
        <v>115.22357586934001</v>
      </c>
      <c r="S46" s="24">
        <f t="shared" si="7"/>
        <v>110.024496026066</v>
      </c>
      <c r="T46" s="24">
        <f t="shared" si="2"/>
        <v>1.094677280663757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13">
      <c r="A47" s="8" t="s">
        <v>224</v>
      </c>
      <c r="B47" s="8">
        <v>4.3007100000000005</v>
      </c>
      <c r="C47" s="8">
        <v>579733500</v>
      </c>
      <c r="D47" s="8">
        <v>9.3191599999999999E-2</v>
      </c>
      <c r="E47" s="8">
        <v>1179460</v>
      </c>
      <c r="F47" s="8">
        <v>9.3133599999999997E-2</v>
      </c>
      <c r="G47" s="8">
        <v>4326.098</v>
      </c>
      <c r="H47" s="8">
        <v>0.55116980000000004</v>
      </c>
      <c r="I47" s="8">
        <v>2.0344880000000001E-3</v>
      </c>
      <c r="J47" s="8">
        <v>2.145294E-2</v>
      </c>
      <c r="K47" s="8">
        <v>7.4618740000000002E-6</v>
      </c>
      <c r="L47" s="8">
        <v>0.48285869999999997</v>
      </c>
      <c r="M47" s="8">
        <v>3.667708E-3</v>
      </c>
      <c r="N47" s="8">
        <v>0.48875740000000001</v>
      </c>
      <c r="P47" s="8">
        <v>30.585020140582188</v>
      </c>
      <c r="R47" s="8">
        <f t="shared" si="6"/>
        <v>30.585020140582188</v>
      </c>
      <c r="S47" s="24">
        <f t="shared" si="7"/>
        <v>30.882905928552788</v>
      </c>
      <c r="T47" s="24">
        <f t="shared" si="2"/>
        <v>0.14912079808883291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13">
      <c r="A48" s="8" t="s">
        <v>225</v>
      </c>
      <c r="B48" s="8">
        <v>4.3225360000000004</v>
      </c>
      <c r="C48" s="8">
        <v>574407400</v>
      </c>
      <c r="D48" s="8">
        <v>0.12418709999999999</v>
      </c>
      <c r="E48" s="8">
        <v>1167491</v>
      </c>
      <c r="F48" s="8">
        <v>0.1306958</v>
      </c>
      <c r="G48" s="8">
        <v>3847.2669999999998</v>
      </c>
      <c r="H48" s="8">
        <v>0.4342317</v>
      </c>
      <c r="I48" s="8">
        <v>2.0325130000000001E-3</v>
      </c>
      <c r="J48" s="8">
        <v>2.1073089999999999E-2</v>
      </c>
      <c r="K48" s="8">
        <v>6.6977149999999996E-6</v>
      </c>
      <c r="L48" s="8">
        <v>0.39481860000000002</v>
      </c>
      <c r="M48" s="8">
        <v>3.2952960000000001E-3</v>
      </c>
      <c r="N48" s="8">
        <v>0.3984432</v>
      </c>
      <c r="P48" s="8">
        <v>26.59262439581255</v>
      </c>
      <c r="R48" s="8">
        <f t="shared" si="6"/>
        <v>26.59262439581255</v>
      </c>
      <c r="S48" s="24">
        <f t="shared" si="7"/>
        <v>27.149801732491248</v>
      </c>
      <c r="T48" s="24">
        <f t="shared" si="2"/>
        <v>0.10719246710299769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20">
      <c r="A49" s="8" t="s">
        <v>226</v>
      </c>
      <c r="B49" s="8">
        <v>4.3027439999999997</v>
      </c>
      <c r="C49" s="8">
        <v>1250626000</v>
      </c>
      <c r="D49" s="8">
        <v>7.2783459999999994E-2</v>
      </c>
      <c r="E49" s="8">
        <v>2535387</v>
      </c>
      <c r="F49" s="8">
        <v>7.2723049999999997E-2</v>
      </c>
      <c r="G49" s="8">
        <v>11591.43</v>
      </c>
      <c r="H49" s="8">
        <v>0.31323709999999999</v>
      </c>
      <c r="I49" s="8">
        <v>2.0272950000000001E-3</v>
      </c>
      <c r="J49" s="8">
        <v>1.2037849999999999E-2</v>
      </c>
      <c r="K49" s="8">
        <v>9.2685620000000007E-6</v>
      </c>
      <c r="L49" s="8">
        <v>0.31830750000000002</v>
      </c>
      <c r="M49" s="8">
        <v>4.5718909999999998E-3</v>
      </c>
      <c r="N49" s="8">
        <v>0.3201349</v>
      </c>
      <c r="P49" s="8">
        <v>40.024172834362346</v>
      </c>
      <c r="R49" s="8">
        <f t="shared" si="6"/>
        <v>40.024172834362346</v>
      </c>
      <c r="S49" s="24">
        <f t="shared" si="7"/>
        <v>39.709020066806772</v>
      </c>
      <c r="T49" s="24">
        <f t="shared" si="2"/>
        <v>0.12639678904915097</v>
      </c>
    </row>
    <row r="50" spans="1:20">
      <c r="A50" s="8" t="s">
        <v>227</v>
      </c>
      <c r="B50" s="8">
        <v>4.3323149999999995</v>
      </c>
      <c r="C50" s="8">
        <v>596264200</v>
      </c>
      <c r="D50" s="8">
        <v>0.1414049</v>
      </c>
      <c r="E50" s="8">
        <v>1212052</v>
      </c>
      <c r="F50" s="8">
        <v>0.13499949999999999</v>
      </c>
      <c r="G50" s="8">
        <v>4336.973</v>
      </c>
      <c r="H50" s="8">
        <v>0.51377390000000001</v>
      </c>
      <c r="I50" s="8">
        <v>2.0327470000000001E-3</v>
      </c>
      <c r="J50" s="8">
        <v>1.897648E-2</v>
      </c>
      <c r="K50" s="8">
        <v>7.2731099999999997E-6</v>
      </c>
      <c r="L50" s="8">
        <v>0.39854129999999999</v>
      </c>
      <c r="M50" s="8">
        <v>3.5779879999999998E-3</v>
      </c>
      <c r="N50" s="8">
        <v>0.40588400000000002</v>
      </c>
      <c r="P50" s="8">
        <v>29.598811000382703</v>
      </c>
      <c r="R50" s="8">
        <f t="shared" si="6"/>
        <v>29.598811000382703</v>
      </c>
      <c r="S50" s="24">
        <f t="shared" si="7"/>
        <v>29.960747476626736</v>
      </c>
      <c r="T50" s="24">
        <f t="shared" si="2"/>
        <v>0.11940595248306538</v>
      </c>
    </row>
    <row r="51" spans="1:20">
      <c r="A51" s="8" t="s">
        <v>228</v>
      </c>
      <c r="B51" s="8">
        <v>4.3365400000000003</v>
      </c>
      <c r="C51" s="8">
        <v>619921100</v>
      </c>
      <c r="D51" s="8">
        <v>0.1044783</v>
      </c>
      <c r="E51" s="8">
        <v>1259784</v>
      </c>
      <c r="F51" s="8">
        <v>9.8691989999999993E-2</v>
      </c>
      <c r="G51" s="8">
        <v>5933.0950000000003</v>
      </c>
      <c r="H51" s="8">
        <v>2.50617</v>
      </c>
      <c r="I51" s="8">
        <v>2.0321710000000002E-3</v>
      </c>
      <c r="J51" s="8">
        <v>2.124829E-2</v>
      </c>
      <c r="K51" s="8">
        <v>9.5728109999999993E-6</v>
      </c>
      <c r="L51" s="8">
        <v>2.5559249999999998</v>
      </c>
      <c r="M51" s="8">
        <v>4.7104579999999998E-3</v>
      </c>
      <c r="N51" s="8">
        <v>2.5458729999999998</v>
      </c>
      <c r="P51" s="8">
        <v>41.613740467473271</v>
      </c>
      <c r="R51" s="8">
        <f t="shared" si="6"/>
        <v>41.613740467473271</v>
      </c>
      <c r="S51" s="24">
        <f t="shared" si="7"/>
        <v>41.195351077169178</v>
      </c>
      <c r="T51" s="24">
        <f t="shared" si="2"/>
        <v>1.0529222770191362</v>
      </c>
    </row>
    <row r="52" spans="1:20">
      <c r="A52" s="8" t="s">
        <v>229</v>
      </c>
      <c r="B52" s="8">
        <v>4.3170599999999997</v>
      </c>
      <c r="C52" s="8">
        <v>844668300</v>
      </c>
      <c r="D52" s="8">
        <v>0.1564699</v>
      </c>
      <c r="E52" s="8">
        <v>1715584</v>
      </c>
      <c r="F52" s="8">
        <v>0.15828110000000001</v>
      </c>
      <c r="G52" s="8">
        <v>7581.8609999999999</v>
      </c>
      <c r="H52" s="8">
        <v>0.43786439999999999</v>
      </c>
      <c r="I52" s="8">
        <v>2.0310739999999999E-3</v>
      </c>
      <c r="J52" s="8">
        <v>1.603222E-2</v>
      </c>
      <c r="K52" s="8">
        <v>8.9761649999999998E-6</v>
      </c>
      <c r="L52" s="8">
        <v>0.4145566</v>
      </c>
      <c r="M52" s="8">
        <v>4.419414E-3</v>
      </c>
      <c r="N52" s="8">
        <v>0.41241060000000002</v>
      </c>
      <c r="P52" s="8">
        <v>38.496526704979054</v>
      </c>
      <c r="R52" s="8">
        <f t="shared" si="6"/>
        <v>38.496526704979054</v>
      </c>
      <c r="S52" s="24">
        <f t="shared" si="7"/>
        <v>38.280588984249597</v>
      </c>
      <c r="T52" s="24">
        <f t="shared" si="2"/>
        <v>0.15869470815307968</v>
      </c>
    </row>
    <row r="53" spans="1:20">
      <c r="A53" s="8" t="s">
        <v>230</v>
      </c>
      <c r="B53" s="8">
        <v>4.3152609999999996</v>
      </c>
      <c r="C53" s="8">
        <v>614021200</v>
      </c>
      <c r="D53" s="8">
        <v>0.22137609999999999</v>
      </c>
      <c r="E53" s="8">
        <v>1248798</v>
      </c>
      <c r="F53" s="8">
        <v>0.21546879999999999</v>
      </c>
      <c r="G53" s="8">
        <v>4765.1220000000003</v>
      </c>
      <c r="H53" s="8">
        <v>0.52034800000000003</v>
      </c>
      <c r="I53" s="8">
        <v>2.0338069999999999E-3</v>
      </c>
      <c r="J53" s="8">
        <v>2.5129450000000001E-2</v>
      </c>
      <c r="K53" s="8">
        <v>7.7598720000000001E-6</v>
      </c>
      <c r="L53" s="8">
        <v>0.3330185</v>
      </c>
      <c r="M53" s="8">
        <v>3.8154550000000001E-3</v>
      </c>
      <c r="N53" s="8">
        <v>0.33931240000000001</v>
      </c>
      <c r="P53" s="8">
        <v>32.141929039319045</v>
      </c>
      <c r="R53" s="8">
        <f t="shared" si="6"/>
        <v>32.141929039319045</v>
      </c>
      <c r="S53" s="24">
        <f t="shared" si="7"/>
        <v>32.338699270276102</v>
      </c>
      <c r="T53" s="24">
        <f t="shared" si="2"/>
        <v>0.10769385122938441</v>
      </c>
    </row>
    <row r="54" spans="1:20">
      <c r="A54" s="8" t="s">
        <v>231</v>
      </c>
      <c r="B54" s="8">
        <v>4.3217540000000003</v>
      </c>
      <c r="C54" s="8">
        <v>583158400</v>
      </c>
      <c r="D54" s="8">
        <v>6.5903710000000004E-2</v>
      </c>
      <c r="E54" s="8">
        <v>1185935</v>
      </c>
      <c r="F54" s="8">
        <v>6.9522840000000002E-2</v>
      </c>
      <c r="G54" s="8">
        <v>4186.2020000000002</v>
      </c>
      <c r="H54" s="8">
        <v>0.84030280000000002</v>
      </c>
      <c r="I54" s="8">
        <v>2.0336400000000002E-3</v>
      </c>
      <c r="J54" s="8">
        <v>1.469355E-2</v>
      </c>
      <c r="K54" s="8">
        <v>7.1781610000000001E-6</v>
      </c>
      <c r="L54" s="8">
        <v>0.79875680000000004</v>
      </c>
      <c r="M54" s="8">
        <v>3.5296889999999999E-3</v>
      </c>
      <c r="N54" s="8">
        <v>0.79332630000000004</v>
      </c>
      <c r="P54" s="8">
        <v>29.102744103872773</v>
      </c>
      <c r="R54" s="8">
        <f t="shared" si="6"/>
        <v>29.102744103872773</v>
      </c>
      <c r="S54" s="24">
        <f t="shared" si="7"/>
        <v>29.49689831655423</v>
      </c>
      <c r="T54" s="24">
        <f t="shared" si="2"/>
        <v>0.23560848109256244</v>
      </c>
    </row>
    <row r="55" spans="1:20">
      <c r="A55" s="8" t="s">
        <v>232</v>
      </c>
      <c r="B55" s="8">
        <v>4.3183120000000006</v>
      </c>
      <c r="C55" s="8">
        <v>605637700</v>
      </c>
      <c r="D55" s="8">
        <v>0.15291750000000001</v>
      </c>
      <c r="E55" s="8">
        <v>1230911</v>
      </c>
      <c r="F55" s="8">
        <v>0.15647630000000001</v>
      </c>
      <c r="G55" s="8">
        <v>4010.4720000000002</v>
      </c>
      <c r="H55" s="8">
        <v>0.38010280000000002</v>
      </c>
      <c r="I55" s="8">
        <v>2.032421E-3</v>
      </c>
      <c r="J55" s="8">
        <v>1.5949399999999999E-2</v>
      </c>
      <c r="K55" s="8">
        <v>6.6216640000000003E-6</v>
      </c>
      <c r="L55" s="8">
        <v>0.27144800000000002</v>
      </c>
      <c r="M55" s="8">
        <v>3.2580220000000002E-3</v>
      </c>
      <c r="N55" s="8">
        <v>0.27389930000000001</v>
      </c>
      <c r="P55" s="8">
        <v>26.195291263852482</v>
      </c>
      <c r="R55" s="8">
        <f t="shared" si="6"/>
        <v>26.195291263852482</v>
      </c>
      <c r="S55" s="24">
        <f t="shared" si="7"/>
        <v>26.778273938910758</v>
      </c>
      <c r="T55" s="24">
        <f t="shared" si="2"/>
        <v>7.268908904169448E-2</v>
      </c>
    </row>
    <row r="56" spans="1:20">
      <c r="A56" s="8" t="s">
        <v>233</v>
      </c>
      <c r="B56" s="8">
        <v>4.3285599999999995</v>
      </c>
      <c r="C56" s="8">
        <v>590219800</v>
      </c>
      <c r="D56" s="8">
        <v>0.16785829999999999</v>
      </c>
      <c r="E56" s="8">
        <v>1199772</v>
      </c>
      <c r="F56" s="8">
        <v>0.16543530000000001</v>
      </c>
      <c r="G56" s="8">
        <v>5102.6040000000003</v>
      </c>
      <c r="H56" s="8">
        <v>0.61509720000000001</v>
      </c>
      <c r="I56" s="8">
        <v>2.0327570000000001E-3</v>
      </c>
      <c r="J56" s="8">
        <v>1.54933E-2</v>
      </c>
      <c r="K56" s="8">
        <v>8.644461E-6</v>
      </c>
      <c r="L56" s="8">
        <v>0.47769450000000002</v>
      </c>
      <c r="M56" s="8">
        <v>4.2525999999999996E-3</v>
      </c>
      <c r="N56" s="8">
        <v>0.48388979999999998</v>
      </c>
      <c r="P56" s="8">
        <v>36.763518733963771</v>
      </c>
      <c r="R56" s="8">
        <f t="shared" si="6"/>
        <v>36.763518733963771</v>
      </c>
      <c r="S56" s="24">
        <f t="shared" si="7"/>
        <v>36.660133562995128</v>
      </c>
      <c r="T56" s="24">
        <f t="shared" si="2"/>
        <v>0.17512344172308175</v>
      </c>
    </row>
    <row r="57" spans="1:20">
      <c r="A57" s="8" t="s">
        <v>234</v>
      </c>
      <c r="B57" s="8">
        <v>4.1846929999999993</v>
      </c>
      <c r="C57" s="8">
        <v>841848600</v>
      </c>
      <c r="D57" s="8">
        <v>0.39904129999999999</v>
      </c>
      <c r="E57" s="8">
        <v>1718468</v>
      </c>
      <c r="F57" s="8">
        <v>0.4099063</v>
      </c>
      <c r="G57" s="8">
        <v>24240.32</v>
      </c>
      <c r="H57" s="8">
        <v>0.5433791</v>
      </c>
      <c r="I57" s="8">
        <v>2.041293E-3</v>
      </c>
      <c r="J57" s="8">
        <v>4.8939549999999998E-2</v>
      </c>
      <c r="K57" s="8">
        <v>2.8792530000000001E-5</v>
      </c>
      <c r="L57" s="8">
        <v>0.2471052</v>
      </c>
      <c r="M57" s="8">
        <v>1.4105080000000001E-2</v>
      </c>
      <c r="N57" s="8">
        <v>0.249085</v>
      </c>
      <c r="P57" s="8">
        <v>142.02834574107212</v>
      </c>
      <c r="R57" s="8">
        <f t="shared" si="6"/>
        <v>142.02834574107212</v>
      </c>
      <c r="S57" s="24">
        <f t="shared" si="7"/>
        <v>135.08839381568782</v>
      </c>
      <c r="T57" s="24">
        <f t="shared" si="2"/>
        <v>0.33381044571504304</v>
      </c>
    </row>
    <row r="58" spans="1:20">
      <c r="A58" s="8" t="s">
        <v>235</v>
      </c>
      <c r="B58" s="8">
        <v>4.1882910000000004</v>
      </c>
      <c r="C58" s="8">
        <v>871294200</v>
      </c>
      <c r="D58" s="8">
        <v>0.71529710000000002</v>
      </c>
      <c r="E58" s="8">
        <v>1775541</v>
      </c>
      <c r="F58" s="8">
        <v>0.70898680000000003</v>
      </c>
      <c r="G58" s="8">
        <v>23549.05</v>
      </c>
      <c r="H58" s="8">
        <v>0.96788779999999996</v>
      </c>
      <c r="I58" s="8">
        <v>2.0378369999999998E-3</v>
      </c>
      <c r="J58" s="8">
        <v>4.3241880000000003E-2</v>
      </c>
      <c r="K58" s="8">
        <v>2.7020760000000001E-5</v>
      </c>
      <c r="L58" s="8">
        <v>0.28608489999999998</v>
      </c>
      <c r="M58" s="8">
        <v>1.325964E-2</v>
      </c>
      <c r="N58" s="8">
        <v>0.30178830000000001</v>
      </c>
      <c r="P58" s="8">
        <v>132.77162428819321</v>
      </c>
      <c r="R58" s="8">
        <f t="shared" si="6"/>
        <v>132.77162428819321</v>
      </c>
      <c r="S58" s="24">
        <f t="shared" si="7"/>
        <v>126.4328626743207</v>
      </c>
      <c r="T58" s="24">
        <f t="shared" si="2"/>
        <v>0.36170532874896766</v>
      </c>
    </row>
    <row r="59" spans="1:20" ht="13">
      <c r="A59" s="6" t="s">
        <v>236</v>
      </c>
      <c r="B59" s="6">
        <v>4.1840670000000006</v>
      </c>
      <c r="C59" s="6">
        <v>542284300</v>
      </c>
      <c r="D59" s="6">
        <v>0.61438150000000002</v>
      </c>
      <c r="E59" s="6">
        <v>1058109</v>
      </c>
      <c r="F59" s="6">
        <v>0.60936360000000001</v>
      </c>
      <c r="G59" s="6">
        <v>2441.9870000000001</v>
      </c>
      <c r="H59" s="6">
        <v>0.7319021</v>
      </c>
      <c r="I59" s="6">
        <v>1.951218E-3</v>
      </c>
      <c r="J59" s="6">
        <v>4.107686E-2</v>
      </c>
      <c r="K59" s="6">
        <v>4.5029300000000001E-6</v>
      </c>
      <c r="L59" s="6">
        <v>0.30602560000000001</v>
      </c>
      <c r="M59" s="6">
        <v>2.3077649999999998E-3</v>
      </c>
      <c r="N59" s="6">
        <v>0.31433329999999998</v>
      </c>
      <c r="O59" s="6"/>
      <c r="S59" s="24"/>
      <c r="T59" s="24"/>
    </row>
    <row r="60" spans="1:20">
      <c r="A60" s="8" t="s">
        <v>237</v>
      </c>
      <c r="B60" s="8">
        <v>4.2257639999999999</v>
      </c>
      <c r="C60" s="8">
        <v>840083400</v>
      </c>
      <c r="D60" s="8">
        <v>0.31449709999999997</v>
      </c>
      <c r="E60" s="8">
        <v>1711441</v>
      </c>
      <c r="F60" s="8">
        <v>0.31285839999999998</v>
      </c>
      <c r="G60" s="8">
        <v>22405.17</v>
      </c>
      <c r="H60" s="8">
        <v>0.4912588</v>
      </c>
      <c r="I60" s="8">
        <v>2.037231E-3</v>
      </c>
      <c r="J60" s="8">
        <v>2.9487349999999999E-2</v>
      </c>
      <c r="K60" s="8">
        <v>2.666811E-5</v>
      </c>
      <c r="L60" s="8">
        <v>0.1984274</v>
      </c>
      <c r="M60" s="8">
        <v>1.309042E-2</v>
      </c>
      <c r="N60" s="8">
        <v>0.20849760000000001</v>
      </c>
      <c r="P60" s="8">
        <v>130.92918265053271</v>
      </c>
      <c r="R60" s="8">
        <f>5224561.57*K60-8.4</f>
        <v>130.92918265053271</v>
      </c>
      <c r="S60" s="24">
        <f>4885245.343*K60-5.57017928</f>
        <v>124.71008090411173</v>
      </c>
      <c r="T60" s="24">
        <f t="shared" si="2"/>
        <v>0.2474589710759254</v>
      </c>
    </row>
    <row r="61" spans="1:20">
      <c r="A61" s="8" t="s">
        <v>238</v>
      </c>
      <c r="B61" s="8">
        <v>4.2191929999999997</v>
      </c>
      <c r="C61" s="8">
        <v>889029600</v>
      </c>
      <c r="D61" s="8">
        <v>1.297156</v>
      </c>
      <c r="E61" s="8">
        <v>1809760</v>
      </c>
      <c r="F61" s="8">
        <v>1.2869189999999999</v>
      </c>
      <c r="G61" s="8">
        <v>31018.79</v>
      </c>
      <c r="H61" s="8">
        <v>0.90288380000000001</v>
      </c>
      <c r="I61" s="8">
        <v>2.0356990000000002E-3</v>
      </c>
      <c r="J61" s="8">
        <v>3.3910750000000003E-2</v>
      </c>
      <c r="K61" s="8">
        <v>3.4939730000000002E-5</v>
      </c>
      <c r="L61" s="8">
        <v>1.0274779999999999</v>
      </c>
      <c r="M61" s="8">
        <v>1.7163419999999999E-2</v>
      </c>
      <c r="N61" s="8">
        <v>1.0235270000000001</v>
      </c>
      <c r="P61" s="8">
        <v>174.14477062417612</v>
      </c>
      <c r="R61" s="8">
        <f>5224561.57*K61-8.4</f>
        <v>174.14477062417612</v>
      </c>
      <c r="S61" s="24">
        <f>4885245.343*K61-5.57017928</f>
        <v>165.11897398817743</v>
      </c>
      <c r="T61" s="24">
        <f t="shared" si="2"/>
        <v>1.6965611315542455</v>
      </c>
    </row>
    <row r="62" spans="1:20">
      <c r="A62" s="8" t="s">
        <v>239</v>
      </c>
      <c r="B62" s="8">
        <v>4.1425260000000002</v>
      </c>
      <c r="C62" s="8">
        <v>1301748000</v>
      </c>
      <c r="D62" s="8">
        <v>4.020903E-2</v>
      </c>
      <c r="E62" s="8">
        <v>2638558</v>
      </c>
      <c r="F62" s="8">
        <v>4.2635270000000003E-2</v>
      </c>
      <c r="G62" s="8">
        <v>25185.18</v>
      </c>
      <c r="H62" s="8">
        <v>3.764186</v>
      </c>
      <c r="I62" s="8">
        <v>2.0269350000000001E-3</v>
      </c>
      <c r="J62" s="8">
        <v>7.7219410000000004E-3</v>
      </c>
      <c r="K62" s="8">
        <v>1.9350339999999999E-5</v>
      </c>
      <c r="L62" s="8">
        <v>3.79243</v>
      </c>
      <c r="M62" s="8">
        <v>9.5466639999999998E-3</v>
      </c>
      <c r="N62" s="8">
        <v>3.7937759999999998</v>
      </c>
      <c r="P62" s="8">
        <v>92.697042730433793</v>
      </c>
      <c r="R62" s="8">
        <f>5224561.57*K62-8.4</f>
        <v>92.697042730433793</v>
      </c>
      <c r="S62" s="24">
        <f>4885245.343*K62-5.57017928</f>
        <v>88.960979090466623</v>
      </c>
      <c r="T62" s="24">
        <f t="shared" si="2"/>
        <v>3.373782859320583</v>
      </c>
    </row>
    <row r="63" spans="1:20">
      <c r="A63" s="8" t="s">
        <v>240</v>
      </c>
      <c r="B63" s="8">
        <v>4.2026859999999999</v>
      </c>
      <c r="C63" s="8">
        <v>1316296000</v>
      </c>
      <c r="D63" s="8">
        <v>3.287818E-2</v>
      </c>
      <c r="E63" s="8">
        <v>2666916</v>
      </c>
      <c r="F63" s="8">
        <v>3.1448740000000003E-2</v>
      </c>
      <c r="G63" s="8">
        <v>24843.08</v>
      </c>
      <c r="H63" s="8">
        <v>1.519595</v>
      </c>
      <c r="I63" s="8">
        <v>2.0260759999999999E-3</v>
      </c>
      <c r="J63" s="8">
        <v>1.189726E-2</v>
      </c>
      <c r="K63" s="8">
        <v>1.8873809999999999E-5</v>
      </c>
      <c r="L63" s="8">
        <v>1.527598</v>
      </c>
      <c r="M63" s="8">
        <v>9.3154339999999992E-3</v>
      </c>
      <c r="N63" s="8">
        <v>1.526702</v>
      </c>
      <c r="P63" s="8">
        <v>90.207382405481695</v>
      </c>
      <c r="R63" s="8">
        <f>5224561.57*K63-8.4</f>
        <v>90.207382405481695</v>
      </c>
      <c r="S63" s="24">
        <f>4885245.343*K63-5.57017928</f>
        <v>86.633013127166834</v>
      </c>
      <c r="T63" s="24">
        <f t="shared" si="2"/>
        <v>1.3234041758703381</v>
      </c>
    </row>
    <row r="64" spans="1:20" ht="13">
      <c r="A64" s="6" t="s">
        <v>241</v>
      </c>
      <c r="B64" s="6">
        <v>4.1573899999999995</v>
      </c>
      <c r="C64" s="6">
        <v>1347070000</v>
      </c>
      <c r="D64" s="6">
        <v>0.101504</v>
      </c>
      <c r="E64" s="6">
        <v>2725369</v>
      </c>
      <c r="F64" s="6">
        <v>9.9543610000000005E-2</v>
      </c>
      <c r="G64" s="6">
        <v>1317069</v>
      </c>
      <c r="H64" s="6">
        <v>1.505625</v>
      </c>
      <c r="I64" s="6">
        <v>2.0231839999999999E-3</v>
      </c>
      <c r="J64" s="6">
        <v>8.8618789999999996E-3</v>
      </c>
      <c r="K64" s="6">
        <v>9.7757859999999999E-4</v>
      </c>
      <c r="L64" s="6">
        <v>1.436733</v>
      </c>
      <c r="M64" s="6">
        <v>0.48318729999999999</v>
      </c>
      <c r="N64" s="6">
        <v>1.4357599999999999</v>
      </c>
      <c r="O64" s="6"/>
      <c r="S64" s="24"/>
      <c r="T64" s="24"/>
    </row>
    <row r="65" spans="1:21">
      <c r="A65" s="8" t="s">
        <v>242</v>
      </c>
      <c r="B65" s="8">
        <v>4.1872740000000004</v>
      </c>
      <c r="C65" s="8">
        <v>1338748000</v>
      </c>
      <c r="D65" s="8">
        <v>3.3578360000000002E-2</v>
      </c>
      <c r="E65" s="8">
        <v>2713627</v>
      </c>
      <c r="F65" s="8">
        <v>2.9956119999999999E-2</v>
      </c>
      <c r="G65" s="8">
        <v>69908.36</v>
      </c>
      <c r="H65" s="8">
        <v>0.34543079999999998</v>
      </c>
      <c r="I65" s="8">
        <v>2.0269889999999999E-3</v>
      </c>
      <c r="J65" s="8">
        <v>1.0350689999999999E-2</v>
      </c>
      <c r="K65" s="8">
        <v>5.2219960000000002E-5</v>
      </c>
      <c r="L65" s="8">
        <v>0.3701739</v>
      </c>
      <c r="M65" s="8">
        <v>2.576227E-2</v>
      </c>
      <c r="N65" s="8">
        <v>0.3659327</v>
      </c>
      <c r="S65" s="24"/>
      <c r="T65" s="24"/>
    </row>
    <row r="66" spans="1:21">
      <c r="A66" s="8" t="s">
        <v>243</v>
      </c>
      <c r="B66" s="8">
        <v>4.1935330000000004</v>
      </c>
      <c r="C66" s="8">
        <v>1297872000</v>
      </c>
      <c r="D66" s="8">
        <v>1.520755E-2</v>
      </c>
      <c r="E66" s="8">
        <v>2631107</v>
      </c>
      <c r="F66" s="8">
        <v>1.4146570000000001E-2</v>
      </c>
      <c r="G66" s="8">
        <v>22021.32</v>
      </c>
      <c r="H66" s="8">
        <v>11.39832</v>
      </c>
      <c r="I66" s="8">
        <v>2.0272480000000002E-3</v>
      </c>
      <c r="J66" s="8">
        <v>1.109855E-2</v>
      </c>
      <c r="K66" s="8">
        <v>1.696939E-5</v>
      </c>
      <c r="L66" s="8">
        <v>11.406940000000001</v>
      </c>
      <c r="M66" s="8">
        <v>8.3699540000000006E-3</v>
      </c>
      <c r="N66" s="8">
        <v>11.399609999999999</v>
      </c>
      <c r="P66" s="8">
        <v>80.257622860342295</v>
      </c>
      <c r="R66" s="8">
        <f t="shared" ref="R66:R71" si="8">5224561.57*K66-8.4</f>
        <v>80.257622860342295</v>
      </c>
      <c r="S66" s="24">
        <f t="shared" ref="S66:S71" si="9">4885245.343*K66-5.57017928</f>
        <v>77.329454191050772</v>
      </c>
      <c r="T66" s="24">
        <f t="shared" si="2"/>
        <v>8.8209244419006474</v>
      </c>
    </row>
    <row r="67" spans="1:21">
      <c r="A67" s="8" t="s">
        <v>244</v>
      </c>
      <c r="B67" s="8">
        <v>4.1895429999999996</v>
      </c>
      <c r="C67" s="8">
        <v>1314492000</v>
      </c>
      <c r="D67" s="8">
        <v>3.1599389999999998E-2</v>
      </c>
      <c r="E67" s="8">
        <v>2664305</v>
      </c>
      <c r="F67" s="8">
        <v>3.5617129999999997E-2</v>
      </c>
      <c r="G67" s="8">
        <v>11875.38</v>
      </c>
      <c r="H67" s="8">
        <v>0.25296190000000002</v>
      </c>
      <c r="I67" s="8">
        <v>2.0268690000000002E-3</v>
      </c>
      <c r="J67" s="8">
        <v>1.0063529999999999E-2</v>
      </c>
      <c r="K67" s="8">
        <v>9.0341640000000005E-6</v>
      </c>
      <c r="L67" s="8">
        <v>0.2412311</v>
      </c>
      <c r="M67" s="8">
        <v>4.4571979999999999E-3</v>
      </c>
      <c r="N67" s="8">
        <v>0.23880190000000001</v>
      </c>
      <c r="P67" s="8">
        <v>38.799546051477485</v>
      </c>
      <c r="R67" s="8">
        <f t="shared" si="8"/>
        <v>38.799546051477485</v>
      </c>
      <c r="S67" s="24">
        <f t="shared" si="9"/>
        <v>38.563928328898257</v>
      </c>
      <c r="T67" s="24">
        <f t="shared" si="2"/>
        <v>9.3028188511012896E-2</v>
      </c>
    </row>
    <row r="68" spans="1:21">
      <c r="A68" s="8" t="s">
        <v>245</v>
      </c>
      <c r="B68" s="8">
        <v>4.2106650000000005</v>
      </c>
      <c r="C68" s="8">
        <v>1359342000</v>
      </c>
      <c r="D68" s="8">
        <v>4.5907240000000002E-2</v>
      </c>
      <c r="E68" s="8">
        <v>2754824</v>
      </c>
      <c r="F68" s="8">
        <v>4.9948859999999998E-2</v>
      </c>
      <c r="G68" s="8">
        <v>13702.33</v>
      </c>
      <c r="H68" s="8">
        <v>0.33652949999999998</v>
      </c>
      <c r="I68" s="8">
        <v>2.026585E-3</v>
      </c>
      <c r="J68" s="8">
        <v>1.213678E-2</v>
      </c>
      <c r="K68" s="8">
        <v>1.008E-5</v>
      </c>
      <c r="L68" s="8">
        <v>0.30968430000000002</v>
      </c>
      <c r="M68" s="8">
        <v>4.9738839999999996E-3</v>
      </c>
      <c r="N68" s="8">
        <v>0.30915779999999998</v>
      </c>
      <c r="P68" s="8">
        <v>44.263580625600007</v>
      </c>
      <c r="R68" s="8">
        <f t="shared" si="8"/>
        <v>44.263580625600007</v>
      </c>
      <c r="S68" s="24">
        <f t="shared" si="9"/>
        <v>43.673093777440009</v>
      </c>
      <c r="T68" s="24">
        <f t="shared" si="2"/>
        <v>0.13524871475300868</v>
      </c>
    </row>
    <row r="69" spans="1:21">
      <c r="A69" s="8" t="s">
        <v>246</v>
      </c>
      <c r="B69" s="8">
        <v>4.2296759999999995</v>
      </c>
      <c r="C69" s="8">
        <v>1336262000</v>
      </c>
      <c r="D69" s="8">
        <v>5.0048019999999999E-2</v>
      </c>
      <c r="E69" s="8">
        <v>2708145</v>
      </c>
      <c r="F69" s="8">
        <v>4.8851020000000002E-2</v>
      </c>
      <c r="G69" s="8">
        <v>21866.95</v>
      </c>
      <c r="H69" s="8">
        <v>0.75678290000000004</v>
      </c>
      <c r="I69" s="8">
        <v>2.0266580000000002E-3</v>
      </c>
      <c r="J69" s="8">
        <v>1.1019050000000001E-2</v>
      </c>
      <c r="K69" s="8">
        <v>1.6363850000000001E-5</v>
      </c>
      <c r="L69" s="8">
        <v>0.73083189999999998</v>
      </c>
      <c r="M69" s="8">
        <v>8.0743069999999993E-3</v>
      </c>
      <c r="N69" s="8">
        <v>0.73136210000000001</v>
      </c>
      <c r="P69" s="8">
        <v>77.093941847244508</v>
      </c>
      <c r="R69" s="8">
        <f t="shared" si="8"/>
        <v>77.093941847244508</v>
      </c>
      <c r="S69" s="24">
        <f t="shared" si="9"/>
        <v>74.371242726050554</v>
      </c>
      <c r="T69" s="24">
        <f t="shared" si="2"/>
        <v>0.54352876626840707</v>
      </c>
    </row>
    <row r="70" spans="1:21">
      <c r="A70" s="8" t="s">
        <v>247</v>
      </c>
      <c r="B70" s="8">
        <v>4.2076929999999999</v>
      </c>
      <c r="C70" s="8">
        <v>1297076000</v>
      </c>
      <c r="D70" s="8">
        <v>0.13538919999999999</v>
      </c>
      <c r="E70" s="8">
        <v>2626718</v>
      </c>
      <c r="F70" s="8">
        <v>0.1368299</v>
      </c>
      <c r="G70" s="8">
        <v>11805.93</v>
      </c>
      <c r="H70" s="8">
        <v>0.14711009999999999</v>
      </c>
      <c r="I70" s="8">
        <v>2.0251069999999999E-3</v>
      </c>
      <c r="J70" s="8">
        <v>1.3135859999999999E-2</v>
      </c>
      <c r="K70" s="8">
        <v>9.1023430000000002E-6</v>
      </c>
      <c r="L70" s="8">
        <v>0.24508350000000001</v>
      </c>
      <c r="M70" s="8">
        <v>4.4947540000000001E-3</v>
      </c>
      <c r="N70" s="8">
        <v>0.24842939999999999</v>
      </c>
      <c r="P70" s="8">
        <v>39.155751434758514</v>
      </c>
      <c r="R70" s="8">
        <f t="shared" si="8"/>
        <v>39.155751434758514</v>
      </c>
      <c r="S70" s="24">
        <f t="shared" si="9"/>
        <v>38.896999471138656</v>
      </c>
      <c r="T70" s="24">
        <f t="shared" si="2"/>
        <v>9.5330127698848119E-2</v>
      </c>
    </row>
    <row r="71" spans="1:21">
      <c r="A71" s="8" t="s">
        <v>248</v>
      </c>
      <c r="B71" s="8">
        <v>4.1765569999999999</v>
      </c>
      <c r="C71" s="8">
        <v>1308722000</v>
      </c>
      <c r="D71" s="8">
        <v>2.5144969999999999E-2</v>
      </c>
      <c r="E71" s="8">
        <v>2653728</v>
      </c>
      <c r="F71" s="8">
        <v>2.5621209999999998E-2</v>
      </c>
      <c r="G71" s="8">
        <v>11304.18</v>
      </c>
      <c r="H71" s="8">
        <v>3.4397920000000002</v>
      </c>
      <c r="I71" s="8">
        <v>2.0277250000000002E-3</v>
      </c>
      <c r="J71" s="8">
        <v>1.366259E-2</v>
      </c>
      <c r="K71" s="8">
        <v>8.6378019999999993E-6</v>
      </c>
      <c r="L71" s="8">
        <v>3.4460160000000002</v>
      </c>
      <c r="M71" s="8">
        <v>4.2599710000000004E-3</v>
      </c>
      <c r="N71" s="8">
        <v>3.4518450000000001</v>
      </c>
      <c r="P71" s="8">
        <v>36.728728378469143</v>
      </c>
      <c r="R71" s="8">
        <f t="shared" si="8"/>
        <v>36.728728378469143</v>
      </c>
      <c r="S71" s="24">
        <f t="shared" si="9"/>
        <v>36.627602714256085</v>
      </c>
      <c r="T71" s="24">
        <f t="shared" si="2"/>
        <v>1.2621930499496989</v>
      </c>
    </row>
    <row r="72" spans="1:21">
      <c r="A72" s="8" t="s">
        <v>249</v>
      </c>
      <c r="B72" s="8">
        <v>4.2755970000000003</v>
      </c>
      <c r="C72" s="8">
        <v>1411897000</v>
      </c>
      <c r="D72" s="8">
        <v>5.7999290000000002E-2</v>
      </c>
      <c r="E72" s="8">
        <v>2861963</v>
      </c>
      <c r="F72" s="8">
        <v>5.6826630000000003E-2</v>
      </c>
      <c r="G72" s="8">
        <v>67284.83</v>
      </c>
      <c r="H72" s="8">
        <v>0.96063460000000001</v>
      </c>
      <c r="I72" s="8">
        <v>2.027034E-3</v>
      </c>
      <c r="J72" s="8">
        <v>9.1275769999999996E-3</v>
      </c>
      <c r="K72" s="8">
        <v>4.7653810000000002E-5</v>
      </c>
      <c r="L72" s="8">
        <v>0.9312047</v>
      </c>
      <c r="M72" s="8">
        <v>2.3509080000000002E-2</v>
      </c>
      <c r="N72" s="8">
        <v>0.92933750000000004</v>
      </c>
      <c r="S72" s="24"/>
      <c r="T72" s="24"/>
    </row>
    <row r="73" spans="1:21" ht="13">
      <c r="A73" s="6" t="s">
        <v>250</v>
      </c>
      <c r="B73" s="6">
        <v>4.1983050000000004</v>
      </c>
      <c r="C73" s="6">
        <v>1064102000</v>
      </c>
      <c r="D73" s="6">
        <v>1.8927590000000001</v>
      </c>
      <c r="E73" s="6">
        <v>2173361</v>
      </c>
      <c r="F73" s="6">
        <v>1.9434389999999999</v>
      </c>
      <c r="G73" s="6">
        <v>63.214939999999999</v>
      </c>
      <c r="H73" s="6">
        <v>2.4540250000000001</v>
      </c>
      <c r="I73" s="6">
        <v>2.042304E-3</v>
      </c>
      <c r="J73" s="6">
        <v>0.2985138</v>
      </c>
      <c r="K73" s="6">
        <v>5.9361439999999999E-8</v>
      </c>
      <c r="L73" s="6">
        <v>1.6215740000000001</v>
      </c>
      <c r="M73" s="6">
        <v>2.9069760000000001E-5</v>
      </c>
      <c r="N73" s="6">
        <v>1.621597</v>
      </c>
      <c r="O73" s="6"/>
      <c r="P73" s="6"/>
      <c r="Q73" s="6"/>
      <c r="R73" s="6"/>
      <c r="S73" s="24"/>
      <c r="T73" s="24"/>
      <c r="U73" s="6"/>
    </row>
    <row r="74" spans="1:21">
      <c r="A74" s="8" t="s">
        <v>251</v>
      </c>
      <c r="B74" s="8">
        <v>4.274502</v>
      </c>
      <c r="C74" s="8">
        <v>1374580000</v>
      </c>
      <c r="D74" s="8">
        <v>5.9164420000000002E-2</v>
      </c>
      <c r="E74" s="8">
        <v>2786796</v>
      </c>
      <c r="F74" s="8">
        <v>6.0258899999999997E-2</v>
      </c>
      <c r="G74" s="8">
        <v>12617.03</v>
      </c>
      <c r="H74" s="8">
        <v>1.2055689999999999</v>
      </c>
      <c r="I74" s="8">
        <v>2.027381E-3</v>
      </c>
      <c r="J74" s="8">
        <v>1.082376E-2</v>
      </c>
      <c r="K74" s="8">
        <v>9.1797919999999995E-6</v>
      </c>
      <c r="L74" s="8">
        <v>1.2617830000000001</v>
      </c>
      <c r="M74" s="8">
        <v>4.5279159999999999E-3</v>
      </c>
      <c r="N74" s="8">
        <v>1.262732</v>
      </c>
      <c r="P74" s="8">
        <v>39.56038850379344</v>
      </c>
      <c r="R74" s="8">
        <f>5224561.57*K74-8.4</f>
        <v>39.56038850379344</v>
      </c>
      <c r="S74" s="24">
        <f>4885245.343*K74-5.57017928</f>
        <v>39.275356837708657</v>
      </c>
      <c r="T74" s="24">
        <f t="shared" si="2"/>
        <v>0.49556977576754546</v>
      </c>
    </row>
    <row r="75" spans="1:21">
      <c r="A75" s="8" t="s">
        <v>252</v>
      </c>
      <c r="B75" s="8">
        <v>4.2808390000000003</v>
      </c>
      <c r="C75" s="8">
        <v>1384447000</v>
      </c>
      <c r="D75" s="8">
        <v>2.0943239999999998E-2</v>
      </c>
      <c r="E75" s="8">
        <v>2808606</v>
      </c>
      <c r="F75" s="8">
        <v>2.3912530000000001E-2</v>
      </c>
      <c r="G75" s="8">
        <v>8653.9269999999997</v>
      </c>
      <c r="H75" s="8">
        <v>0.24552750000000001</v>
      </c>
      <c r="I75" s="8">
        <v>2.0286840000000002E-3</v>
      </c>
      <c r="J75" s="8">
        <v>1.1389059999999999E-2</v>
      </c>
      <c r="K75" s="8">
        <v>6.2507939999999998E-6</v>
      </c>
      <c r="L75" s="8">
        <v>0.23454929999999999</v>
      </c>
      <c r="M75" s="8">
        <v>3.0812130000000002E-3</v>
      </c>
      <c r="N75" s="8">
        <v>0.2399579</v>
      </c>
      <c r="P75" s="8">
        <v>24.257658114386579</v>
      </c>
      <c r="R75" s="8">
        <f>5224561.57*K75-8.4</f>
        <v>24.257658114386579</v>
      </c>
      <c r="S75" s="24">
        <f>4885245.343*K75-5.57017928</f>
        <v>24.966482998552344</v>
      </c>
      <c r="T75" s="24">
        <f t="shared" ref="T75:T136" si="10">S75*L75/100</f>
        <v>5.8558711107723524E-2</v>
      </c>
    </row>
    <row r="76" spans="1:21" ht="13">
      <c r="A76" s="6" t="s">
        <v>253</v>
      </c>
      <c r="B76" s="6">
        <v>4.2440699999999998</v>
      </c>
      <c r="C76" s="6">
        <v>1188188000</v>
      </c>
      <c r="D76" s="6">
        <v>0.67857970000000001</v>
      </c>
      <c r="E76" s="6">
        <v>2411926</v>
      </c>
      <c r="F76" s="6">
        <v>0.67823279999999997</v>
      </c>
      <c r="G76" s="6">
        <v>351.21890000000002</v>
      </c>
      <c r="H76" s="6">
        <v>0.68795580000000001</v>
      </c>
      <c r="I76" s="6">
        <v>2.0299390000000001E-3</v>
      </c>
      <c r="J76" s="6">
        <v>0.108164</v>
      </c>
      <c r="K76" s="6">
        <v>2.957511E-7</v>
      </c>
      <c r="L76" s="6">
        <v>0.82707679999999995</v>
      </c>
      <c r="M76" s="6">
        <v>1.4570180000000001E-4</v>
      </c>
      <c r="N76" s="6">
        <v>0.85875590000000002</v>
      </c>
      <c r="O76" s="6"/>
      <c r="P76" s="6"/>
      <c r="Q76" s="6"/>
      <c r="R76" s="6"/>
      <c r="S76" s="24"/>
      <c r="T76" s="24"/>
      <c r="U76" s="6"/>
    </row>
    <row r="77" spans="1:21" ht="13">
      <c r="A77" s="6" t="s">
        <v>254</v>
      </c>
      <c r="B77" s="6">
        <v>4.2051110000000005</v>
      </c>
      <c r="C77" s="6">
        <v>1182843000</v>
      </c>
      <c r="D77" s="6">
        <v>1.727752</v>
      </c>
      <c r="E77" s="6">
        <v>2410003</v>
      </c>
      <c r="F77" s="6">
        <v>1.7030540000000001</v>
      </c>
      <c r="G77" s="6">
        <v>109.0431</v>
      </c>
      <c r="H77" s="6">
        <v>2.6445080000000001</v>
      </c>
      <c r="I77" s="6">
        <v>2.0376439999999999E-3</v>
      </c>
      <c r="J77" s="6">
        <v>0.16801550000000001</v>
      </c>
      <c r="K77" s="6">
        <v>9.2004090000000003E-8</v>
      </c>
      <c r="L77" s="6">
        <v>1.2346619999999999</v>
      </c>
      <c r="M77" s="6">
        <v>4.5157380000000001E-5</v>
      </c>
      <c r="N77" s="6">
        <v>1.2641</v>
      </c>
      <c r="O77" s="6"/>
      <c r="P77" s="6"/>
      <c r="Q77" s="6"/>
      <c r="R77" s="6"/>
      <c r="S77" s="24"/>
      <c r="T77" s="24"/>
      <c r="U77" s="6"/>
    </row>
    <row r="78" spans="1:21">
      <c r="A78" s="8" t="s">
        <v>255</v>
      </c>
      <c r="B78" s="8">
        <v>4.1478459999999995</v>
      </c>
      <c r="C78" s="8">
        <v>1347160000</v>
      </c>
      <c r="D78" s="8">
        <v>1.681239E-2</v>
      </c>
      <c r="E78" s="8">
        <v>2730668</v>
      </c>
      <c r="F78" s="8">
        <v>1.5770639999999999E-2</v>
      </c>
      <c r="G78" s="8">
        <v>8403.4210000000003</v>
      </c>
      <c r="H78" s="8">
        <v>0.22500000000000001</v>
      </c>
      <c r="I78" s="8">
        <v>2.0269810000000002E-3</v>
      </c>
      <c r="J78" s="8">
        <v>9.3458259999999998E-3</v>
      </c>
      <c r="K78" s="8">
        <v>6.2378590000000004E-6</v>
      </c>
      <c r="L78" s="8">
        <v>0.2152182</v>
      </c>
      <c r="M78" s="8">
        <v>3.0774130000000002E-3</v>
      </c>
      <c r="N78" s="8">
        <v>0.2142753</v>
      </c>
      <c r="P78" s="8">
        <v>24.190078410478634</v>
      </c>
      <c r="R78" s="8">
        <f t="shared" ref="R78:R120" si="11">5224561.57*K78-8.4</f>
        <v>24.190078410478634</v>
      </c>
      <c r="S78" s="24">
        <f t="shared" ref="S78:S91" si="12">4885245.343*K78-5.57017928</f>
        <v>24.903292350040644</v>
      </c>
      <c r="T78" s="24">
        <f t="shared" si="10"/>
        <v>5.3596417536495168E-2</v>
      </c>
    </row>
    <row r="79" spans="1:21">
      <c r="A79" s="8" t="s">
        <v>256</v>
      </c>
      <c r="B79" s="8">
        <v>4.1429170000000006</v>
      </c>
      <c r="C79" s="8">
        <v>1342182000</v>
      </c>
      <c r="D79" s="8">
        <v>0.11957089999999999</v>
      </c>
      <c r="E79" s="8">
        <v>2720562</v>
      </c>
      <c r="F79" s="8">
        <v>0.12551019999999999</v>
      </c>
      <c r="G79" s="8">
        <v>8136.37</v>
      </c>
      <c r="H79" s="8">
        <v>0.1856448</v>
      </c>
      <c r="I79" s="8">
        <v>2.0269680000000001E-3</v>
      </c>
      <c r="J79" s="8">
        <v>1.081904E-2</v>
      </c>
      <c r="K79" s="8">
        <v>6.0620669999999997E-6</v>
      </c>
      <c r="L79" s="8">
        <v>0.15619440000000001</v>
      </c>
      <c r="M79" s="8">
        <v>2.990707E-3</v>
      </c>
      <c r="N79" s="8">
        <v>0.15606519999999999</v>
      </c>
      <c r="P79" s="8">
        <v>23.271642282965189</v>
      </c>
      <c r="R79" s="8">
        <f t="shared" si="11"/>
        <v>23.271642282965189</v>
      </c>
      <c r="S79" s="24">
        <f t="shared" si="12"/>
        <v>24.044505300703982</v>
      </c>
      <c r="T79" s="24">
        <f t="shared" si="10"/>
        <v>3.7556170787402782E-2</v>
      </c>
    </row>
    <row r="80" spans="1:21">
      <c r="A80" s="8" t="s">
        <v>257</v>
      </c>
      <c r="B80" s="8">
        <v>4.1566859999999997</v>
      </c>
      <c r="C80" s="8">
        <v>1334269000</v>
      </c>
      <c r="D80" s="8">
        <v>1.0585610000000001E-2</v>
      </c>
      <c r="E80" s="8">
        <v>2706457</v>
      </c>
      <c r="F80" s="8">
        <v>1.28545E-2</v>
      </c>
      <c r="G80" s="8">
        <v>7806.665</v>
      </c>
      <c r="H80" s="8">
        <v>0.1655114</v>
      </c>
      <c r="I80" s="8">
        <v>2.0284190000000001E-3</v>
      </c>
      <c r="J80" s="8">
        <v>9.0995320000000005E-3</v>
      </c>
      <c r="K80" s="8">
        <v>5.8508869999999996E-6</v>
      </c>
      <c r="L80" s="8">
        <v>0.16190470000000001</v>
      </c>
      <c r="M80" s="8">
        <v>2.8844589999999998E-3</v>
      </c>
      <c r="N80" s="8">
        <v>0.1658963</v>
      </c>
      <c r="P80" s="8">
        <v>22.168319370612586</v>
      </c>
      <c r="R80" s="8">
        <f t="shared" si="11"/>
        <v>22.168319370612586</v>
      </c>
      <c r="S80" s="24">
        <f t="shared" si="12"/>
        <v>23.012839189169242</v>
      </c>
      <c r="T80" s="24">
        <f t="shared" si="10"/>
        <v>3.7258868250706893E-2</v>
      </c>
    </row>
    <row r="81" spans="1:20">
      <c r="A81" s="8" t="s">
        <v>258</v>
      </c>
      <c r="B81" s="8">
        <v>4.1768689999999999</v>
      </c>
      <c r="C81" s="8">
        <v>1341074000</v>
      </c>
      <c r="D81" s="8">
        <v>3.9332239999999997E-2</v>
      </c>
      <c r="E81" s="8">
        <v>2720093</v>
      </c>
      <c r="F81" s="8">
        <v>4.1698069999999997E-2</v>
      </c>
      <c r="G81" s="8">
        <v>7687.4340000000002</v>
      </c>
      <c r="H81" s="8">
        <v>0.2370073</v>
      </c>
      <c r="I81" s="8">
        <v>2.0282939999999999E-3</v>
      </c>
      <c r="J81" s="8">
        <v>1.0592610000000001E-2</v>
      </c>
      <c r="K81" s="8">
        <v>5.7322599999999999E-6</v>
      </c>
      <c r="L81" s="8">
        <v>0.21479210000000001</v>
      </c>
      <c r="M81" s="8">
        <v>2.8261520000000002E-3</v>
      </c>
      <c r="N81" s="8">
        <v>0.219226</v>
      </c>
      <c r="P81" s="8">
        <v>21.548545305248204</v>
      </c>
      <c r="R81" s="8">
        <f t="shared" si="11"/>
        <v>21.548545305248204</v>
      </c>
      <c r="S81" s="24">
        <f t="shared" si="12"/>
        <v>22.433317189865178</v>
      </c>
      <c r="T81" s="24">
        <f t="shared" si="10"/>
        <v>4.8184993091772405E-2</v>
      </c>
    </row>
    <row r="82" spans="1:20">
      <c r="A82" s="8" t="s">
        <v>259</v>
      </c>
      <c r="B82" s="8">
        <v>3.7440150000000001</v>
      </c>
      <c r="C82" s="8">
        <v>1276008000</v>
      </c>
      <c r="D82" s="8">
        <v>3.5456790000000002E-2</v>
      </c>
      <c r="E82" s="8">
        <v>2586413</v>
      </c>
      <c r="F82" s="8">
        <v>3.7137870000000003E-2</v>
      </c>
      <c r="G82" s="8">
        <v>20102.04</v>
      </c>
      <c r="H82" s="8">
        <v>0.20114409999999999</v>
      </c>
      <c r="I82" s="8">
        <v>2.0269569999999998E-3</v>
      </c>
      <c r="J82" s="8">
        <v>1.532852E-2</v>
      </c>
      <c r="K82" s="8">
        <v>1.5753759999999999E-5</v>
      </c>
      <c r="L82" s="8">
        <v>0.17669219999999999</v>
      </c>
      <c r="M82" s="8">
        <v>7.772129E-3</v>
      </c>
      <c r="N82" s="8">
        <v>0.17913780000000001</v>
      </c>
      <c r="P82" s="8">
        <v>73.906489079003194</v>
      </c>
      <c r="R82" s="8">
        <f t="shared" si="11"/>
        <v>73.906489079003194</v>
      </c>
      <c r="S82" s="24">
        <f t="shared" si="12"/>
        <v>71.390803394739677</v>
      </c>
      <c r="T82" s="24">
        <f t="shared" si="10"/>
        <v>0.12614198111584021</v>
      </c>
    </row>
    <row r="83" spans="1:20">
      <c r="A83" s="8" t="s">
        <v>260</v>
      </c>
      <c r="B83" s="8">
        <v>3.9756579999999997</v>
      </c>
      <c r="C83" s="8">
        <v>1274260000</v>
      </c>
      <c r="D83" s="8">
        <v>1.7273520000000001E-2</v>
      </c>
      <c r="E83" s="8">
        <v>2584757</v>
      </c>
      <c r="F83" s="8">
        <v>1.4024409999999999E-2</v>
      </c>
      <c r="G83" s="8">
        <v>16830.59</v>
      </c>
      <c r="H83" s="8">
        <v>0.211308</v>
      </c>
      <c r="I83" s="8">
        <v>2.028438E-3</v>
      </c>
      <c r="J83" s="8">
        <v>1.216363E-2</v>
      </c>
      <c r="K83" s="8">
        <v>1.3208139999999999E-5</v>
      </c>
      <c r="L83" s="8">
        <v>0.21352650000000001</v>
      </c>
      <c r="M83" s="8">
        <v>6.5114760000000004E-3</v>
      </c>
      <c r="N83" s="8">
        <v>0.2104655</v>
      </c>
      <c r="P83" s="8">
        <v>60.606740655179799</v>
      </c>
      <c r="R83" s="8">
        <f t="shared" si="11"/>
        <v>60.606740655179799</v>
      </c>
      <c r="S83" s="24">
        <f t="shared" si="12"/>
        <v>58.954825144692016</v>
      </c>
      <c r="T83" s="24">
        <f t="shared" si="10"/>
        <v>0.12588417471258079</v>
      </c>
    </row>
    <row r="84" spans="1:20">
      <c r="A84" s="8" t="s">
        <v>261</v>
      </c>
      <c r="B84" s="8">
        <v>3.7631819999999996</v>
      </c>
      <c r="C84" s="8">
        <v>1279342000</v>
      </c>
      <c r="D84" s="8">
        <v>5.4364309999999999E-2</v>
      </c>
      <c r="E84" s="8">
        <v>2595166</v>
      </c>
      <c r="F84" s="8">
        <v>5.4548840000000001E-2</v>
      </c>
      <c r="G84" s="8">
        <v>20106.46</v>
      </c>
      <c r="H84" s="8">
        <v>0.14958089999999999</v>
      </c>
      <c r="I84" s="8">
        <v>2.0285170000000001E-3</v>
      </c>
      <c r="J84" s="8">
        <v>1.2158489999999999E-2</v>
      </c>
      <c r="K84" s="8">
        <v>1.571619E-5</v>
      </c>
      <c r="L84" s="8">
        <v>0.1190935</v>
      </c>
      <c r="M84" s="8">
        <v>7.7476289999999998E-3</v>
      </c>
      <c r="N84" s="8">
        <v>0.1206991</v>
      </c>
      <c r="P84" s="8">
        <v>73.710202300818295</v>
      </c>
      <c r="R84" s="8">
        <f t="shared" si="11"/>
        <v>73.710202300818295</v>
      </c>
      <c r="S84" s="24">
        <f t="shared" si="12"/>
        <v>71.207264727203167</v>
      </c>
      <c r="T84" s="24">
        <f t="shared" si="10"/>
        <v>8.4803223817891696E-2</v>
      </c>
    </row>
    <row r="85" spans="1:20">
      <c r="A85" s="8" t="s">
        <v>262</v>
      </c>
      <c r="B85" s="8">
        <v>3.7378349999999996</v>
      </c>
      <c r="C85" s="8">
        <v>1293312000</v>
      </c>
      <c r="D85" s="8">
        <v>4.1045470000000001E-2</v>
      </c>
      <c r="E85" s="8">
        <v>2624945</v>
      </c>
      <c r="F85" s="8">
        <v>3.6470849999999999E-2</v>
      </c>
      <c r="G85" s="8">
        <v>19996.89</v>
      </c>
      <c r="H85" s="8">
        <v>0.1685972</v>
      </c>
      <c r="I85" s="8">
        <v>2.0296310000000001E-3</v>
      </c>
      <c r="J85" s="8">
        <v>9.5830599999999991E-3</v>
      </c>
      <c r="K85" s="8">
        <v>1.546168E-5</v>
      </c>
      <c r="L85" s="8">
        <v>0.13726749999999999</v>
      </c>
      <c r="M85" s="8">
        <v>7.617983E-3</v>
      </c>
      <c r="N85" s="8">
        <v>0.1424482</v>
      </c>
      <c r="P85" s="8">
        <v>72.380499135637592</v>
      </c>
      <c r="R85" s="8">
        <f t="shared" si="11"/>
        <v>72.380499135637592</v>
      </c>
      <c r="S85" s="24">
        <f t="shared" si="12"/>
        <v>69.963920934956235</v>
      </c>
      <c r="T85" s="24">
        <f t="shared" si="10"/>
        <v>9.6037725169391047E-2</v>
      </c>
    </row>
    <row r="86" spans="1:20">
      <c r="A86" s="8" t="s">
        <v>263</v>
      </c>
      <c r="B86" s="8">
        <v>3.7596609999999999</v>
      </c>
      <c r="C86" s="8">
        <v>1281349000</v>
      </c>
      <c r="D86" s="8">
        <v>1.4881149999999999E-2</v>
      </c>
      <c r="E86" s="8">
        <v>2598522</v>
      </c>
      <c r="F86" s="8">
        <v>1.6933299999999998E-2</v>
      </c>
      <c r="G86" s="8">
        <v>21677.96</v>
      </c>
      <c r="H86" s="8">
        <v>0.21527379999999999</v>
      </c>
      <c r="I86" s="8">
        <v>2.0279590000000002E-3</v>
      </c>
      <c r="J86" s="8">
        <v>8.9738500000000002E-3</v>
      </c>
      <c r="K86" s="8">
        <v>1.6918110000000001E-5</v>
      </c>
      <c r="L86" s="8">
        <v>0.22036020000000001</v>
      </c>
      <c r="M86" s="8">
        <v>8.3424499999999995E-3</v>
      </c>
      <c r="N86" s="8">
        <v>0.22647020000000001</v>
      </c>
      <c r="P86" s="8">
        <v>79.989707343032705</v>
      </c>
      <c r="R86" s="8">
        <f t="shared" si="11"/>
        <v>79.989707343032705</v>
      </c>
      <c r="S86" s="24">
        <f t="shared" si="12"/>
        <v>77.078938809861739</v>
      </c>
      <c r="T86" s="24">
        <f t="shared" si="10"/>
        <v>0.16985130371928897</v>
      </c>
    </row>
    <row r="87" spans="1:20">
      <c r="A87" s="8" t="s">
        <v>264</v>
      </c>
      <c r="B87" s="8">
        <v>3.7482400000000005</v>
      </c>
      <c r="C87" s="8">
        <v>1286013000</v>
      </c>
      <c r="D87" s="8">
        <v>2.4041079999999999E-2</v>
      </c>
      <c r="E87" s="8">
        <v>2608794</v>
      </c>
      <c r="F87" s="8">
        <v>2.8521459999999998E-2</v>
      </c>
      <c r="G87" s="8">
        <v>21200.3</v>
      </c>
      <c r="H87" s="8">
        <v>0.12661259999999999</v>
      </c>
      <c r="I87" s="8">
        <v>2.0285899999999998E-3</v>
      </c>
      <c r="J87" s="8">
        <v>1.135978E-2</v>
      </c>
      <c r="K87" s="8">
        <v>1.6485289999999999E-5</v>
      </c>
      <c r="L87" s="8">
        <v>0.1223326</v>
      </c>
      <c r="M87" s="8">
        <v>8.126477E-3</v>
      </c>
      <c r="N87" s="8">
        <v>0.1236526</v>
      </c>
      <c r="P87" s="8">
        <v>77.728412604305291</v>
      </c>
      <c r="R87" s="8">
        <f t="shared" si="11"/>
        <v>77.728412604305291</v>
      </c>
      <c r="S87" s="24">
        <f t="shared" si="12"/>
        <v>74.964506920504462</v>
      </c>
      <c r="T87" s="24">
        <f t="shared" si="10"/>
        <v>9.1706030393033031E-2</v>
      </c>
    </row>
    <row r="88" spans="1:20">
      <c r="A88" s="8" t="s">
        <v>265</v>
      </c>
      <c r="B88" s="8">
        <v>3.8469680000000004</v>
      </c>
      <c r="C88" s="8">
        <v>1325325000</v>
      </c>
      <c r="D88" s="8">
        <v>2.5165239999999998E-2</v>
      </c>
      <c r="E88" s="8">
        <v>2689047</v>
      </c>
      <c r="F88" s="8">
        <v>2.4899319999999999E-2</v>
      </c>
      <c r="G88" s="8">
        <v>18399.22</v>
      </c>
      <c r="H88" s="8">
        <v>0.18364810000000001</v>
      </c>
      <c r="I88" s="8">
        <v>2.028972E-3</v>
      </c>
      <c r="J88" s="8">
        <v>1.2403020000000001E-2</v>
      </c>
      <c r="K88" s="8">
        <v>1.388275E-5</v>
      </c>
      <c r="L88" s="8">
        <v>0.1692224</v>
      </c>
      <c r="M88" s="8">
        <v>6.8422630000000003E-3</v>
      </c>
      <c r="N88" s="8">
        <v>0.17207529999999999</v>
      </c>
      <c r="P88" s="8">
        <v>64.131282135917502</v>
      </c>
      <c r="R88" s="8">
        <f t="shared" si="11"/>
        <v>64.131282135917502</v>
      </c>
      <c r="S88" s="24">
        <f t="shared" si="12"/>
        <v>62.250460505533262</v>
      </c>
      <c r="T88" s="24">
        <f t="shared" si="10"/>
        <v>0.10534172327851551</v>
      </c>
    </row>
    <row r="89" spans="1:20">
      <c r="A89" s="8" t="s">
        <v>266</v>
      </c>
      <c r="B89" s="8">
        <v>3.8336679999999999</v>
      </c>
      <c r="C89" s="8">
        <v>1277740000</v>
      </c>
      <c r="D89" s="8">
        <v>7.0299449999999999E-2</v>
      </c>
      <c r="E89" s="8">
        <v>2591342</v>
      </c>
      <c r="F89" s="8">
        <v>7.2651259999999995E-2</v>
      </c>
      <c r="G89" s="8">
        <v>19922.62</v>
      </c>
      <c r="H89" s="8">
        <v>0.12060709999999999</v>
      </c>
      <c r="I89" s="8">
        <v>2.0280670000000002E-3</v>
      </c>
      <c r="J89" s="8">
        <v>1.0864739999999999E-2</v>
      </c>
      <c r="K89" s="8">
        <v>1.559211E-5</v>
      </c>
      <c r="L89" s="8">
        <v>0.11116529999999999</v>
      </c>
      <c r="M89" s="8">
        <v>7.6881689999999999E-3</v>
      </c>
      <c r="N89" s="8">
        <v>0.1146842</v>
      </c>
      <c r="P89" s="8">
        <v>73.061938701212696</v>
      </c>
      <c r="R89" s="8">
        <f t="shared" si="11"/>
        <v>73.061938701212696</v>
      </c>
      <c r="S89" s="24">
        <f t="shared" si="12"/>
        <v>70.601103485043737</v>
      </c>
      <c r="T89" s="24">
        <f t="shared" si="10"/>
        <v>7.8483928492459318E-2</v>
      </c>
    </row>
    <row r="90" spans="1:20">
      <c r="A90" s="8" t="s">
        <v>267</v>
      </c>
      <c r="B90" s="8">
        <v>3.8671510000000002</v>
      </c>
      <c r="C90" s="8">
        <v>1307965000</v>
      </c>
      <c r="D90" s="8">
        <v>0.1065231</v>
      </c>
      <c r="E90" s="8">
        <v>2653804</v>
      </c>
      <c r="F90" s="8">
        <v>0.10507710000000001</v>
      </c>
      <c r="G90" s="8">
        <v>17119.39</v>
      </c>
      <c r="H90" s="8">
        <v>0.26862849999999999</v>
      </c>
      <c r="I90" s="8">
        <v>2.0289570000000001E-3</v>
      </c>
      <c r="J90" s="8">
        <v>1.187325E-2</v>
      </c>
      <c r="K90" s="8">
        <v>1.3088360000000001E-5</v>
      </c>
      <c r="L90" s="8">
        <v>0.19813810000000001</v>
      </c>
      <c r="M90" s="8">
        <v>6.4507770000000004E-3</v>
      </c>
      <c r="N90" s="8">
        <v>0.1959629</v>
      </c>
      <c r="P90" s="8">
        <v>59.980942670325213</v>
      </c>
      <c r="R90" s="8">
        <f t="shared" si="11"/>
        <v>59.980942670325213</v>
      </c>
      <c r="S90" s="24">
        <f t="shared" si="12"/>
        <v>58.369670457507489</v>
      </c>
      <c r="T90" s="24">
        <f t="shared" si="10"/>
        <v>0.11565255602076664</v>
      </c>
    </row>
    <row r="91" spans="1:20">
      <c r="A91" s="8" t="s">
        <v>268</v>
      </c>
      <c r="B91" s="8">
        <v>3.9108830000000001</v>
      </c>
      <c r="C91" s="8">
        <v>1340614000</v>
      </c>
      <c r="D91" s="8">
        <v>3.4245230000000002E-2</v>
      </c>
      <c r="E91" s="8">
        <v>2720511</v>
      </c>
      <c r="F91" s="8">
        <v>3.3706750000000001E-2</v>
      </c>
      <c r="G91" s="8">
        <v>17560.509999999998</v>
      </c>
      <c r="H91" s="8">
        <v>0.2028025</v>
      </c>
      <c r="I91" s="8">
        <v>2.0293020000000002E-3</v>
      </c>
      <c r="J91" s="8">
        <v>1.1598000000000001E-2</v>
      </c>
      <c r="K91" s="8">
        <v>1.309889E-5</v>
      </c>
      <c r="L91" s="8">
        <v>0.20779410000000001</v>
      </c>
      <c r="M91" s="8">
        <v>6.4548649999999997E-3</v>
      </c>
      <c r="N91" s="8">
        <v>0.20444619999999999</v>
      </c>
      <c r="P91" s="8">
        <v>60.035957303657305</v>
      </c>
      <c r="R91" s="8">
        <f t="shared" si="11"/>
        <v>60.035957303657305</v>
      </c>
      <c r="S91" s="24">
        <f t="shared" si="12"/>
        <v>58.421112090969281</v>
      </c>
      <c r="T91" s="24">
        <f t="shared" si="10"/>
        <v>0.1213956240794208</v>
      </c>
    </row>
    <row r="92" spans="1:20" ht="13">
      <c r="A92" s="6" t="s">
        <v>269</v>
      </c>
      <c r="B92" s="6">
        <v>3.9728420000000004</v>
      </c>
      <c r="C92" s="6">
        <v>1326197000</v>
      </c>
      <c r="D92" s="6">
        <v>4.533558E-2</v>
      </c>
      <c r="E92" s="6">
        <v>2688783</v>
      </c>
      <c r="F92" s="6">
        <v>4.440347E-2</v>
      </c>
      <c r="G92" s="6">
        <v>93831.19</v>
      </c>
      <c r="H92" s="6">
        <v>4.9286919999999999</v>
      </c>
      <c r="I92" s="6">
        <v>2.0274389999999998E-3</v>
      </c>
      <c r="J92" s="6">
        <v>1.008797E-2</v>
      </c>
      <c r="K92" s="6">
        <v>7.0772209999999994E-5</v>
      </c>
      <c r="L92" s="6">
        <v>4.9664479999999998</v>
      </c>
      <c r="M92" s="6">
        <v>3.4906659999999999E-2</v>
      </c>
      <c r="N92" s="6">
        <v>4.9643079999999999</v>
      </c>
      <c r="O92" s="6"/>
      <c r="S92" s="24"/>
      <c r="T92" s="24"/>
    </row>
    <row r="93" spans="1:20">
      <c r="A93" s="8" t="s">
        <v>270</v>
      </c>
      <c r="B93" s="8">
        <v>4.2117610000000001</v>
      </c>
      <c r="C93" s="8">
        <v>1350204000</v>
      </c>
      <c r="D93" s="8">
        <v>4.6068310000000001E-2</v>
      </c>
      <c r="E93" s="8">
        <v>2739508</v>
      </c>
      <c r="F93" s="8">
        <v>4.7699020000000002E-2</v>
      </c>
      <c r="G93" s="8">
        <v>17331.900000000001</v>
      </c>
      <c r="H93" s="8">
        <v>0.23235159999999999</v>
      </c>
      <c r="I93" s="8">
        <v>2.0289589999999999E-3</v>
      </c>
      <c r="J93" s="8">
        <v>8.7908929999999993E-3</v>
      </c>
      <c r="K93" s="8">
        <v>1.283674E-5</v>
      </c>
      <c r="L93" s="8">
        <v>0.27544299999999999</v>
      </c>
      <c r="M93" s="8">
        <v>6.3267610000000002E-3</v>
      </c>
      <c r="N93" s="8">
        <v>0.27542159999999999</v>
      </c>
      <c r="P93" s="8">
        <v>58.666338488081799</v>
      </c>
      <c r="R93" s="8">
        <f t="shared" si="11"/>
        <v>58.666338488081799</v>
      </c>
      <c r="S93" s="24">
        <f t="shared" ref="S93:S113" si="13">4885245.343*K93-5.57017928</f>
        <v>57.140445024301826</v>
      </c>
      <c r="T93" s="24">
        <f t="shared" si="10"/>
        <v>0.15738935598828768</v>
      </c>
    </row>
    <row r="94" spans="1:20">
      <c r="A94" s="8" t="s">
        <v>271</v>
      </c>
      <c r="B94" s="8">
        <v>4.0348009999999999</v>
      </c>
      <c r="C94" s="8">
        <v>1360320000</v>
      </c>
      <c r="D94" s="8">
        <v>3.2865859999999997E-2</v>
      </c>
      <c r="E94" s="8">
        <v>2759533</v>
      </c>
      <c r="F94" s="8">
        <v>3.4437349999999999E-2</v>
      </c>
      <c r="G94" s="8">
        <v>21193.31</v>
      </c>
      <c r="H94" s="8">
        <v>1.056862</v>
      </c>
      <c r="I94" s="8">
        <v>2.0285920000000001E-3</v>
      </c>
      <c r="J94" s="8">
        <v>1.0966160000000001E-2</v>
      </c>
      <c r="K94" s="8">
        <v>1.5580410000000001E-5</v>
      </c>
      <c r="L94" s="8">
        <v>1.086346</v>
      </c>
      <c r="M94" s="8">
        <v>7.680419E-3</v>
      </c>
      <c r="N94" s="8">
        <v>1.087213</v>
      </c>
      <c r="P94" s="8">
        <v>73.000811330843703</v>
      </c>
      <c r="R94" s="8">
        <f t="shared" si="11"/>
        <v>73.000811330843703</v>
      </c>
      <c r="S94" s="24">
        <f t="shared" si="13"/>
        <v>70.543946114530641</v>
      </c>
      <c r="T94" s="24">
        <f t="shared" si="10"/>
        <v>0.76635133685735912</v>
      </c>
    </row>
    <row r="95" spans="1:20">
      <c r="A95" s="8" t="s">
        <v>272</v>
      </c>
      <c r="B95" s="8">
        <v>4.0903460000000003</v>
      </c>
      <c r="C95" s="8">
        <v>1341853000</v>
      </c>
      <c r="D95" s="8">
        <v>3.0123879999999999E-2</v>
      </c>
      <c r="E95" s="8">
        <v>2721074</v>
      </c>
      <c r="F95" s="8">
        <v>3.099116E-2</v>
      </c>
      <c r="G95" s="8">
        <v>24362.639999999999</v>
      </c>
      <c r="H95" s="8">
        <v>1.9091100000000001</v>
      </c>
      <c r="I95" s="8">
        <v>2.0278480000000001E-3</v>
      </c>
      <c r="J95" s="8">
        <v>7.60335E-3</v>
      </c>
      <c r="K95" s="8">
        <v>1.815576E-5</v>
      </c>
      <c r="L95" s="8">
        <v>1.9038189999999999</v>
      </c>
      <c r="M95" s="8">
        <v>8.9531330000000003E-3</v>
      </c>
      <c r="N95" s="8">
        <v>1.9005719999999999</v>
      </c>
      <c r="P95" s="8">
        <v>86.4558859701432</v>
      </c>
      <c r="R95" s="8">
        <f t="shared" si="11"/>
        <v>86.4558859701432</v>
      </c>
      <c r="S95" s="24">
        <f t="shared" si="13"/>
        <v>83.12516270862568</v>
      </c>
      <c r="T95" s="24">
        <f t="shared" si="10"/>
        <v>1.5825526414277302</v>
      </c>
    </row>
    <row r="96" spans="1:20">
      <c r="A96" s="8" t="s">
        <v>273</v>
      </c>
      <c r="B96" s="8">
        <v>4.0984030000000002</v>
      </c>
      <c r="C96" s="8">
        <v>1352459000</v>
      </c>
      <c r="D96" s="8">
        <v>3.7405010000000002E-2</v>
      </c>
      <c r="E96" s="8">
        <v>2743132</v>
      </c>
      <c r="F96" s="8">
        <v>4.2535070000000001E-2</v>
      </c>
      <c r="G96" s="8">
        <v>17372.09</v>
      </c>
      <c r="H96" s="8">
        <v>0.2124954</v>
      </c>
      <c r="I96" s="8">
        <v>2.0282550000000001E-3</v>
      </c>
      <c r="J96" s="8">
        <v>1.0988090000000001E-2</v>
      </c>
      <c r="K96" s="8">
        <v>1.2844940000000001E-5</v>
      </c>
      <c r="L96" s="8">
        <v>0.2381836</v>
      </c>
      <c r="M96" s="8">
        <v>6.3330069999999999E-3</v>
      </c>
      <c r="N96" s="8">
        <v>0.24048050000000001</v>
      </c>
      <c r="P96" s="8">
        <v>58.70917989295581</v>
      </c>
      <c r="R96" s="8">
        <f t="shared" si="11"/>
        <v>58.70917989295581</v>
      </c>
      <c r="S96" s="24">
        <f t="shared" si="13"/>
        <v>57.180504036114428</v>
      </c>
      <c r="T96" s="24">
        <f t="shared" si="10"/>
        <v>0.13619458301136264</v>
      </c>
    </row>
    <row r="97" spans="1:41">
      <c r="A97" s="8" t="s">
        <v>274</v>
      </c>
      <c r="B97" s="8">
        <v>4.0800970000000003</v>
      </c>
      <c r="C97" s="8">
        <v>1353104000</v>
      </c>
      <c r="D97" s="8">
        <v>6.232733E-2</v>
      </c>
      <c r="E97" s="8">
        <v>2745023</v>
      </c>
      <c r="F97" s="8">
        <v>5.9880900000000001E-2</v>
      </c>
      <c r="G97" s="8">
        <v>16805.27</v>
      </c>
      <c r="H97" s="8">
        <v>0.15285470000000001</v>
      </c>
      <c r="I97" s="8">
        <v>2.0286869999999999E-3</v>
      </c>
      <c r="J97" s="8">
        <v>8.1320630000000001E-3</v>
      </c>
      <c r="K97" s="8">
        <v>1.2419729999999999E-5</v>
      </c>
      <c r="L97" s="8">
        <v>0.11150110000000001</v>
      </c>
      <c r="M97" s="8">
        <v>6.1220559999999999E-3</v>
      </c>
      <c r="N97" s="8">
        <v>0.11473369999999999</v>
      </c>
      <c r="P97" s="8">
        <v>56.487644067776095</v>
      </c>
      <c r="R97" s="8">
        <f t="shared" si="11"/>
        <v>56.487644067776095</v>
      </c>
      <c r="S97" s="24">
        <f t="shared" si="13"/>
        <v>55.103248863817392</v>
      </c>
      <c r="T97" s="24">
        <f t="shared" si="10"/>
        <v>6.1440728618893894E-2</v>
      </c>
    </row>
    <row r="98" spans="1:41">
      <c r="A98" s="8" t="s">
        <v>275</v>
      </c>
      <c r="B98" s="8">
        <v>4.2918700000000003</v>
      </c>
      <c r="C98" s="8">
        <v>1411309000</v>
      </c>
      <c r="D98" s="8">
        <v>1.8488439999999998E-2</v>
      </c>
      <c r="E98" s="8">
        <v>2864872</v>
      </c>
      <c r="F98" s="8">
        <v>2.031968E-2</v>
      </c>
      <c r="G98" s="8">
        <v>22319.119999999999</v>
      </c>
      <c r="H98" s="8">
        <v>1.7646189999999999</v>
      </c>
      <c r="I98" s="8">
        <v>2.02994E-3</v>
      </c>
      <c r="J98" s="8">
        <v>7.5784260000000001E-3</v>
      </c>
      <c r="K98" s="8">
        <v>1.5814100000000002E-5</v>
      </c>
      <c r="L98" s="8">
        <v>1.7552460000000001</v>
      </c>
      <c r="M98" s="8">
        <v>7.7903809999999999E-3</v>
      </c>
      <c r="N98" s="8">
        <v>1.7532840000000001</v>
      </c>
      <c r="P98" s="8">
        <v>74.221739124137002</v>
      </c>
      <c r="R98" s="8">
        <f t="shared" si="11"/>
        <v>74.221739124137002</v>
      </c>
      <c r="S98" s="24">
        <f t="shared" si="13"/>
        <v>71.685579098736312</v>
      </c>
      <c r="T98" s="24">
        <f t="shared" si="10"/>
        <v>1.2582582597074052</v>
      </c>
    </row>
    <row r="99" spans="1:41">
      <c r="A99" s="8" t="s">
        <v>276</v>
      </c>
      <c r="B99" s="8">
        <v>4.3074380000000003</v>
      </c>
      <c r="C99" s="8">
        <v>1459621000</v>
      </c>
      <c r="D99" s="8">
        <v>0.1059918</v>
      </c>
      <c r="E99" s="8">
        <v>2962912</v>
      </c>
      <c r="F99" s="8">
        <v>0.10376779999999999</v>
      </c>
      <c r="G99" s="8">
        <v>16695.38</v>
      </c>
      <c r="H99" s="8">
        <v>0.1346357</v>
      </c>
      <c r="I99" s="8">
        <v>2.0299200000000002E-3</v>
      </c>
      <c r="J99" s="8">
        <v>9.5022279999999997E-3</v>
      </c>
      <c r="K99" s="8">
        <v>1.1438309999999999E-5</v>
      </c>
      <c r="L99" s="8">
        <v>0.15555250000000001</v>
      </c>
      <c r="M99" s="8">
        <v>5.6348580000000004E-3</v>
      </c>
      <c r="N99" s="8">
        <v>0.15476210000000001</v>
      </c>
      <c r="P99" s="8">
        <v>51.360154851746699</v>
      </c>
      <c r="R99" s="8">
        <f t="shared" si="11"/>
        <v>51.360154851746699</v>
      </c>
      <c r="S99" s="24">
        <f t="shared" si="13"/>
        <v>50.308771379290334</v>
      </c>
      <c r="T99" s="24">
        <f t="shared" si="10"/>
        <v>7.8256551599770602E-2</v>
      </c>
    </row>
    <row r="100" spans="1:41">
      <c r="A100" s="8" t="s">
        <v>277</v>
      </c>
      <c r="B100" s="8">
        <v>4.5642709999999997</v>
      </c>
      <c r="C100" s="8">
        <v>1469314000</v>
      </c>
      <c r="D100" s="8">
        <v>5.7745749999999998E-2</v>
      </c>
      <c r="E100" s="8">
        <v>2981620</v>
      </c>
      <c r="F100" s="8">
        <v>5.9352009999999997E-2</v>
      </c>
      <c r="G100" s="8">
        <v>21644.6</v>
      </c>
      <c r="H100" s="8">
        <v>3.2017639999999998</v>
      </c>
      <c r="I100" s="8">
        <v>2.0292600000000002E-3</v>
      </c>
      <c r="J100" s="8">
        <v>9.4839030000000001E-3</v>
      </c>
      <c r="K100" s="8">
        <v>1.4728900000000001E-5</v>
      </c>
      <c r="L100" s="8">
        <v>3.16832</v>
      </c>
      <c r="M100" s="8">
        <v>7.2583630000000003E-3</v>
      </c>
      <c r="N100" s="8">
        <v>3.171427</v>
      </c>
      <c r="P100" s="8">
        <v>68.552044908373006</v>
      </c>
      <c r="R100" s="8">
        <f t="shared" si="11"/>
        <v>68.552044908373006</v>
      </c>
      <c r="S100" s="24">
        <f t="shared" si="13"/>
        <v>66.384110852512705</v>
      </c>
      <c r="T100" s="24">
        <f t="shared" si="10"/>
        <v>2.1032610609623306</v>
      </c>
    </row>
    <row r="101" spans="1:41">
      <c r="A101" s="8" t="s">
        <v>278</v>
      </c>
      <c r="B101" s="8">
        <v>4.4360499999999998</v>
      </c>
      <c r="C101" s="8">
        <v>1419801000</v>
      </c>
      <c r="D101" s="8">
        <v>4.1012470000000002E-2</v>
      </c>
      <c r="E101" s="8">
        <v>2880512</v>
      </c>
      <c r="F101" s="8">
        <v>4.2710230000000002E-2</v>
      </c>
      <c r="G101" s="8">
        <v>19832.439999999999</v>
      </c>
      <c r="H101" s="8">
        <v>1.0424059999999999</v>
      </c>
      <c r="I101" s="8">
        <v>2.0288139999999999E-3</v>
      </c>
      <c r="J101" s="8">
        <v>9.9226209999999995E-3</v>
      </c>
      <c r="K101" s="8">
        <v>1.3969330000000001E-5</v>
      </c>
      <c r="L101" s="8">
        <v>1.080301</v>
      </c>
      <c r="M101" s="8">
        <v>6.8854850000000002E-3</v>
      </c>
      <c r="N101" s="8">
        <v>1.082101</v>
      </c>
      <c r="P101" s="8">
        <v>64.5836246766481</v>
      </c>
      <c r="R101" s="8">
        <f t="shared" si="11"/>
        <v>64.5836246766481</v>
      </c>
      <c r="S101" s="24">
        <f t="shared" si="13"/>
        <v>62.673425047330205</v>
      </c>
      <c r="T101" s="24">
        <f t="shared" si="10"/>
        <v>0.6770616375205587</v>
      </c>
    </row>
    <row r="102" spans="1:41">
      <c r="A102" s="8" t="s">
        <v>279</v>
      </c>
      <c r="B102" s="8">
        <v>4.3332540000000002</v>
      </c>
      <c r="C102" s="8">
        <v>607247200</v>
      </c>
      <c r="D102" s="8">
        <v>0.13544</v>
      </c>
      <c r="E102" s="8">
        <v>1235046</v>
      </c>
      <c r="F102" s="8">
        <v>0.14039260000000001</v>
      </c>
      <c r="G102" s="8">
        <v>3734.4810000000002</v>
      </c>
      <c r="H102" s="8">
        <v>1.2686569999999999</v>
      </c>
      <c r="I102" s="8">
        <v>2.0338420000000001E-3</v>
      </c>
      <c r="J102" s="8">
        <v>1.9537470000000001E-2</v>
      </c>
      <c r="K102" s="8">
        <v>6.1503500000000003E-6</v>
      </c>
      <c r="L102" s="8">
        <v>1.3013140000000001</v>
      </c>
      <c r="M102" s="8">
        <v>3.02403E-3</v>
      </c>
      <c r="N102" s="8">
        <v>1.3052159999999999</v>
      </c>
      <c r="P102" s="8">
        <v>23.732882252049507</v>
      </c>
      <c r="R102" s="8">
        <f t="shared" si="11"/>
        <v>23.732882252049507</v>
      </c>
      <c r="S102" s="24">
        <f t="shared" si="13"/>
        <v>24.475789415320051</v>
      </c>
      <c r="T102" s="24">
        <f t="shared" si="10"/>
        <v>0.31850687427207797</v>
      </c>
    </row>
    <row r="103" spans="1:41">
      <c r="A103" s="8" t="s">
        <v>280</v>
      </c>
      <c r="B103" s="8">
        <v>4.3019610000000004</v>
      </c>
      <c r="C103" s="8">
        <v>1302409000</v>
      </c>
      <c r="D103" s="8">
        <v>0.36021920000000002</v>
      </c>
      <c r="E103" s="8">
        <v>2613876</v>
      </c>
      <c r="F103" s="8">
        <v>0.36428490000000002</v>
      </c>
      <c r="G103" s="8">
        <v>5508.5460000000003</v>
      </c>
      <c r="H103" s="8">
        <v>0.23181760000000001</v>
      </c>
      <c r="I103" s="8">
        <v>2.00695E-3</v>
      </c>
      <c r="J103" s="8">
        <v>1.086085E-2</v>
      </c>
      <c r="K103" s="8">
        <v>4.229925E-6</v>
      </c>
      <c r="L103" s="8">
        <v>0.23727970000000001</v>
      </c>
      <c r="M103" s="8">
        <v>2.10764E-3</v>
      </c>
      <c r="N103" s="8">
        <v>0.2393614</v>
      </c>
      <c r="P103" s="8">
        <v>13.699503598982252</v>
      </c>
      <c r="R103" s="8">
        <f t="shared" si="11"/>
        <v>13.699503598982252</v>
      </c>
      <c r="S103" s="24">
        <f t="shared" si="13"/>
        <v>15.094042127489276</v>
      </c>
      <c r="T103" s="24">
        <f t="shared" si="10"/>
        <v>3.5815097877980172E-2</v>
      </c>
    </row>
    <row r="104" spans="1:41" ht="13">
      <c r="A104" s="8" t="s">
        <v>281</v>
      </c>
      <c r="B104" s="8">
        <v>4.3330190000000002</v>
      </c>
      <c r="C104" s="8">
        <v>612002500</v>
      </c>
      <c r="D104" s="8">
        <v>0.17036589999999999</v>
      </c>
      <c r="E104" s="8">
        <v>1243742</v>
      </c>
      <c r="F104" s="8">
        <v>0.16999590000000001</v>
      </c>
      <c r="G104" s="8">
        <v>3744.174</v>
      </c>
      <c r="H104" s="8">
        <v>0.35494029999999999</v>
      </c>
      <c r="I104" s="8">
        <v>2.0322510000000001E-3</v>
      </c>
      <c r="J104" s="8">
        <v>2.021417E-2</v>
      </c>
      <c r="K104" s="8">
        <v>6.1177150000000001E-6</v>
      </c>
      <c r="L104" s="8">
        <v>0.2335991</v>
      </c>
      <c r="M104" s="8">
        <v>3.010319E-3</v>
      </c>
      <c r="N104" s="8">
        <v>0.2370961</v>
      </c>
      <c r="P104" s="8">
        <v>23.562378685212551</v>
      </c>
      <c r="R104" s="8">
        <f t="shared" si="11"/>
        <v>23.562378685212551</v>
      </c>
      <c r="S104" s="24">
        <f t="shared" si="13"/>
        <v>24.316359433551249</v>
      </c>
      <c r="T104" s="24">
        <f t="shared" si="10"/>
        <v>5.6802796789540817E-2</v>
      </c>
      <c r="W104" s="6"/>
      <c r="X104" s="6"/>
      <c r="Y104" s="6"/>
      <c r="Z104" s="6"/>
      <c r="AA104" s="6"/>
    </row>
    <row r="105" spans="1:41">
      <c r="A105" s="8" t="s">
        <v>282</v>
      </c>
      <c r="B105" s="8">
        <v>4.4038190000000004</v>
      </c>
      <c r="C105" s="8">
        <v>649355100</v>
      </c>
      <c r="D105" s="8">
        <v>0.1247931</v>
      </c>
      <c r="E105" s="8">
        <v>1320191</v>
      </c>
      <c r="F105" s="8">
        <v>0.1309081</v>
      </c>
      <c r="G105" s="8">
        <v>5835.84</v>
      </c>
      <c r="H105" s="8">
        <v>0.76017780000000001</v>
      </c>
      <c r="I105" s="8">
        <v>2.0330779999999998E-3</v>
      </c>
      <c r="J105" s="8">
        <v>1.73554E-2</v>
      </c>
      <c r="K105" s="8">
        <v>8.9866749999999998E-6</v>
      </c>
      <c r="L105" s="8">
        <v>0.70360549999999999</v>
      </c>
      <c r="M105" s="8">
        <v>4.4202210000000002E-3</v>
      </c>
      <c r="N105" s="8">
        <v>0.70115329999999998</v>
      </c>
      <c r="P105" s="8">
        <v>38.551436847079756</v>
      </c>
      <c r="R105" s="8">
        <f t="shared" si="11"/>
        <v>38.551436847079756</v>
      </c>
      <c r="S105" s="24">
        <f t="shared" si="13"/>
        <v>38.331932912804533</v>
      </c>
      <c r="T105" s="24">
        <f t="shared" si="10"/>
        <v>0.26970558823080287</v>
      </c>
    </row>
    <row r="106" spans="1:41">
      <c r="A106" s="8" t="s">
        <v>283</v>
      </c>
      <c r="B106" s="8">
        <v>4.4611619999999998</v>
      </c>
      <c r="C106" s="8">
        <v>603711200</v>
      </c>
      <c r="D106" s="8">
        <v>0.26832400000000001</v>
      </c>
      <c r="E106" s="8">
        <v>1228560</v>
      </c>
      <c r="F106" s="8">
        <v>0.2717096</v>
      </c>
      <c r="G106" s="8">
        <v>4103.5420000000004</v>
      </c>
      <c r="H106" s="8">
        <v>0.64878020000000003</v>
      </c>
      <c r="I106" s="8">
        <v>2.0350110000000002E-3</v>
      </c>
      <c r="J106" s="8">
        <v>1.135097E-2</v>
      </c>
      <c r="K106" s="8">
        <v>6.7964489999999997E-6</v>
      </c>
      <c r="L106" s="8">
        <v>0.45371400000000001</v>
      </c>
      <c r="M106" s="8">
        <v>3.3397589999999999E-3</v>
      </c>
      <c r="N106" s="8">
        <v>0.4526463</v>
      </c>
      <c r="P106" s="8">
        <v>27.108466257864933</v>
      </c>
      <c r="R106" s="8">
        <f t="shared" si="11"/>
        <v>27.108466257864933</v>
      </c>
      <c r="S106" s="24">
        <f t="shared" si="13"/>
        <v>27.632141546187007</v>
      </c>
      <c r="T106" s="24">
        <f t="shared" si="10"/>
        <v>0.12537089469486692</v>
      </c>
    </row>
    <row r="107" spans="1:41" ht="13">
      <c r="A107" s="8" t="s">
        <v>284</v>
      </c>
      <c r="B107" s="8">
        <v>4.7687679999999997</v>
      </c>
      <c r="C107" s="8">
        <v>1447383000</v>
      </c>
      <c r="D107" s="8">
        <v>0.52302090000000001</v>
      </c>
      <c r="E107" s="8">
        <v>2934793</v>
      </c>
      <c r="F107" s="8">
        <v>0.53885450000000001</v>
      </c>
      <c r="G107" s="8">
        <v>23600.7</v>
      </c>
      <c r="H107" s="8">
        <v>0.8324376</v>
      </c>
      <c r="I107" s="8">
        <v>2.0276309999999998E-3</v>
      </c>
      <c r="J107" s="8">
        <v>2.4365459999999999E-2</v>
      </c>
      <c r="K107" s="8">
        <v>1.630359E-5</v>
      </c>
      <c r="L107" s="8">
        <v>0.48202230000000001</v>
      </c>
      <c r="M107" s="8">
        <v>8.0407429999999995E-3</v>
      </c>
      <c r="N107" s="8">
        <v>0.48796630000000002</v>
      </c>
      <c r="P107" s="8">
        <v>76.779109767036303</v>
      </c>
      <c r="R107" s="8">
        <f t="shared" si="11"/>
        <v>76.779109767036303</v>
      </c>
      <c r="S107" s="24">
        <f t="shared" si="13"/>
        <v>74.076857841681374</v>
      </c>
      <c r="T107" s="24">
        <f t="shared" si="10"/>
        <v>0.35706697393620296</v>
      </c>
      <c r="W107" s="6"/>
      <c r="X107" s="6"/>
      <c r="Y107" s="6"/>
      <c r="Z107" s="6"/>
      <c r="AA107" s="6"/>
    </row>
    <row r="108" spans="1:41" ht="13">
      <c r="A108" s="8" t="s">
        <v>285</v>
      </c>
      <c r="B108" s="8">
        <v>4.5311010000000005</v>
      </c>
      <c r="C108" s="8">
        <v>1426042000</v>
      </c>
      <c r="D108" s="8">
        <v>3.5494280000000003E-2</v>
      </c>
      <c r="E108" s="8">
        <v>2891705</v>
      </c>
      <c r="F108" s="8">
        <v>3.6820510000000001E-2</v>
      </c>
      <c r="G108" s="8">
        <v>24187.88</v>
      </c>
      <c r="H108" s="8">
        <v>0.85872470000000001</v>
      </c>
      <c r="I108" s="8">
        <v>2.027783E-3</v>
      </c>
      <c r="J108" s="8">
        <v>7.3745010000000003E-3</v>
      </c>
      <c r="K108" s="8">
        <v>1.696101E-5</v>
      </c>
      <c r="L108" s="8">
        <v>0.83278819999999998</v>
      </c>
      <c r="M108" s="8">
        <v>8.3642920000000006E-3</v>
      </c>
      <c r="N108" s="8">
        <v>0.8311598</v>
      </c>
      <c r="P108" s="8">
        <v>80.213841034385695</v>
      </c>
      <c r="R108" s="8">
        <f t="shared" si="11"/>
        <v>80.213841034385695</v>
      </c>
      <c r="S108" s="24">
        <f t="shared" si="13"/>
        <v>77.288515835076424</v>
      </c>
      <c r="T108" s="24">
        <f t="shared" si="10"/>
        <v>0.64364963982964796</v>
      </c>
      <c r="W108" s="6"/>
      <c r="X108" s="6"/>
      <c r="Y108" s="6"/>
      <c r="Z108" s="6"/>
      <c r="AA108" s="6"/>
    </row>
    <row r="109" spans="1:41" ht="13">
      <c r="A109" s="8" t="s">
        <v>286</v>
      </c>
      <c r="B109" s="8">
        <v>4.5315710000000005</v>
      </c>
      <c r="C109" s="8">
        <v>1444002000</v>
      </c>
      <c r="D109" s="8">
        <v>3.003728E-2</v>
      </c>
      <c r="E109" s="8">
        <v>2927774</v>
      </c>
      <c r="F109" s="8">
        <v>3.1994969999999998E-2</v>
      </c>
      <c r="G109" s="8">
        <v>20770.71</v>
      </c>
      <c r="H109" s="8">
        <v>0.21430640000000001</v>
      </c>
      <c r="I109" s="8">
        <v>2.0275409999999999E-3</v>
      </c>
      <c r="J109" s="8">
        <v>8.9096829999999998E-3</v>
      </c>
      <c r="K109" s="8">
        <v>1.438425E-5</v>
      </c>
      <c r="L109" s="8">
        <v>0.23658409999999999</v>
      </c>
      <c r="M109" s="8">
        <v>7.0944340000000002E-3</v>
      </c>
      <c r="N109" s="8">
        <v>0.23806939999999999</v>
      </c>
      <c r="P109" s="8">
        <v>66.751399763272502</v>
      </c>
      <c r="R109" s="8">
        <f t="shared" si="11"/>
        <v>66.751399763272502</v>
      </c>
      <c r="S109" s="24">
        <f t="shared" si="13"/>
        <v>64.700411045047758</v>
      </c>
      <c r="T109" s="24">
        <f t="shared" si="10"/>
        <v>0.15307088516722683</v>
      </c>
      <c r="AB109" s="6"/>
    </row>
    <row r="110" spans="1:41" ht="13">
      <c r="A110" s="8" t="s">
        <v>287</v>
      </c>
      <c r="B110" s="8">
        <v>4.4777469999999999</v>
      </c>
      <c r="C110" s="8">
        <v>1446603000</v>
      </c>
      <c r="D110" s="8">
        <v>0.56269729999999996</v>
      </c>
      <c r="E110" s="8">
        <v>2934027</v>
      </c>
      <c r="F110" s="8">
        <v>0.56949910000000004</v>
      </c>
      <c r="G110" s="8">
        <v>25352.59</v>
      </c>
      <c r="H110" s="8">
        <v>0.3844728</v>
      </c>
      <c r="I110" s="8">
        <v>2.0282080000000001E-3</v>
      </c>
      <c r="J110" s="8">
        <v>1.8197029999999999E-2</v>
      </c>
      <c r="K110" s="8">
        <v>1.7528610000000001E-5</v>
      </c>
      <c r="L110" s="8">
        <v>0.25729010000000002</v>
      </c>
      <c r="M110" s="8">
        <v>8.6424410000000007E-3</v>
      </c>
      <c r="N110" s="8">
        <v>0.26600170000000001</v>
      </c>
      <c r="P110" s="8">
        <v>83.179302181517699</v>
      </c>
      <c r="R110" s="8">
        <f t="shared" si="11"/>
        <v>83.179302181517699</v>
      </c>
      <c r="S110" s="24">
        <f t="shared" si="13"/>
        <v>80.061381091763238</v>
      </c>
      <c r="T110" s="24">
        <f t="shared" si="10"/>
        <v>0.20599000747237872</v>
      </c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>
      <c r="A111" s="8" t="s">
        <v>288</v>
      </c>
      <c r="B111" s="8">
        <v>4.4930810000000001</v>
      </c>
      <c r="C111" s="8">
        <v>1421621000</v>
      </c>
      <c r="D111" s="8">
        <v>3.1538249999999997E-2</v>
      </c>
      <c r="E111" s="8">
        <v>2884735</v>
      </c>
      <c r="F111" s="8">
        <v>3.4879159999999999E-2</v>
      </c>
      <c r="G111" s="8">
        <v>18681.46</v>
      </c>
      <c r="H111" s="8">
        <v>0.1989562</v>
      </c>
      <c r="I111" s="8">
        <v>2.0291860000000001E-3</v>
      </c>
      <c r="J111" s="8">
        <v>1.258212E-2</v>
      </c>
      <c r="K111" s="8">
        <v>1.314092E-5</v>
      </c>
      <c r="L111" s="8">
        <v>0.1879644</v>
      </c>
      <c r="M111" s="8">
        <v>6.4759680000000003E-3</v>
      </c>
      <c r="N111" s="8">
        <v>0.1939343</v>
      </c>
      <c r="P111" s="8">
        <v>60.255545626444409</v>
      </c>
      <c r="R111" s="8">
        <f t="shared" si="11"/>
        <v>60.255545626444409</v>
      </c>
      <c r="S111" s="24">
        <f t="shared" si="13"/>
        <v>58.626438952735562</v>
      </c>
      <c r="T111" s="24">
        <f t="shared" si="10"/>
        <v>0.11019683421887569</v>
      </c>
    </row>
    <row r="112" spans="1:41" ht="13">
      <c r="A112" s="8" t="s">
        <v>289</v>
      </c>
      <c r="B112" s="8">
        <v>4.5088049999999997</v>
      </c>
      <c r="C112" s="8">
        <v>1429552000</v>
      </c>
      <c r="D112" s="8">
        <v>2.7513530000000001E-2</v>
      </c>
      <c r="E112" s="8">
        <v>2901239</v>
      </c>
      <c r="F112" s="8">
        <v>2.9669069999999999E-2</v>
      </c>
      <c r="G112" s="8">
        <v>27191.49</v>
      </c>
      <c r="H112" s="8">
        <v>0.55378039999999995</v>
      </c>
      <c r="I112" s="8">
        <v>2.0294750000000002E-3</v>
      </c>
      <c r="J112" s="8">
        <v>1.2490080000000001E-2</v>
      </c>
      <c r="K112" s="8">
        <v>1.902096E-5</v>
      </c>
      <c r="L112" s="8">
        <v>0.55074650000000003</v>
      </c>
      <c r="M112" s="8">
        <v>9.3723469999999996E-3</v>
      </c>
      <c r="N112" s="8">
        <v>0.54952140000000005</v>
      </c>
      <c r="P112" s="8">
        <v>90.976176640507205</v>
      </c>
      <c r="R112" s="8">
        <f t="shared" si="11"/>
        <v>90.976176640507205</v>
      </c>
      <c r="S112" s="24">
        <f t="shared" si="13"/>
        <v>87.351876979389289</v>
      </c>
      <c r="T112" s="24">
        <f t="shared" si="10"/>
        <v>0.48108740514829224</v>
      </c>
      <c r="AB112" s="6"/>
    </row>
    <row r="113" spans="1:41" ht="13">
      <c r="A113" s="8" t="s">
        <v>290</v>
      </c>
      <c r="B113" s="8">
        <v>4.3710399999999998</v>
      </c>
      <c r="C113" s="8">
        <v>1424814000</v>
      </c>
      <c r="D113" s="8">
        <v>2.9257479999999999E-2</v>
      </c>
      <c r="E113" s="8">
        <v>2891361</v>
      </c>
      <c r="F113" s="8">
        <v>2.6748580000000001E-2</v>
      </c>
      <c r="G113" s="8">
        <v>30747.95</v>
      </c>
      <c r="H113" s="8">
        <v>2.2531180000000002</v>
      </c>
      <c r="I113" s="8">
        <v>2.0292909999999999E-3</v>
      </c>
      <c r="J113" s="8">
        <v>9.5333940000000006E-3</v>
      </c>
      <c r="K113" s="8">
        <v>2.1581320000000001E-5</v>
      </c>
      <c r="L113" s="8">
        <v>2.2683759999999999</v>
      </c>
      <c r="M113" s="8">
        <v>1.063471E-2</v>
      </c>
      <c r="N113" s="8">
        <v>2.2622409999999999</v>
      </c>
      <c r="P113" s="8">
        <v>104.3529351018724</v>
      </c>
      <c r="R113" s="8">
        <f t="shared" si="11"/>
        <v>104.3529351018724</v>
      </c>
      <c r="S113" s="24">
        <f t="shared" si="13"/>
        <v>99.859863745792765</v>
      </c>
      <c r="T113" s="24">
        <f t="shared" si="10"/>
        <v>2.2651971828422641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13">
      <c r="A114" s="6" t="s">
        <v>291</v>
      </c>
      <c r="B114" s="6">
        <v>4.3884069999999999</v>
      </c>
      <c r="C114" s="6">
        <v>1437943000</v>
      </c>
      <c r="D114" s="6">
        <v>0.69179380000000001</v>
      </c>
      <c r="E114" s="6">
        <v>2915220</v>
      </c>
      <c r="F114" s="6">
        <v>0.70532119999999998</v>
      </c>
      <c r="G114" s="6">
        <v>157117.1</v>
      </c>
      <c r="H114" s="6">
        <v>1.314462</v>
      </c>
      <c r="I114" s="6">
        <v>2.0273299999999999E-3</v>
      </c>
      <c r="J114" s="6">
        <v>4.4469120000000001E-2</v>
      </c>
      <c r="K114" s="6">
        <v>1.092113E-4</v>
      </c>
      <c r="L114" s="6">
        <v>0.74289830000000001</v>
      </c>
      <c r="M114" s="6">
        <v>5.3869E-2</v>
      </c>
      <c r="N114" s="6">
        <v>0.73180420000000002</v>
      </c>
      <c r="O114" s="6"/>
      <c r="S114" s="24"/>
      <c r="T114" s="24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>
      <c r="A115" s="8" t="s">
        <v>292</v>
      </c>
      <c r="B115" s="8">
        <v>4.4156319999999996</v>
      </c>
      <c r="C115" s="8">
        <v>1409758000</v>
      </c>
      <c r="D115" s="8">
        <v>2.9868269999999999E-2</v>
      </c>
      <c r="E115" s="8">
        <v>2859401</v>
      </c>
      <c r="F115" s="8">
        <v>2.7262910000000001E-2</v>
      </c>
      <c r="G115" s="8">
        <v>21384.45</v>
      </c>
      <c r="H115" s="8">
        <v>1.409708</v>
      </c>
      <c r="I115" s="8">
        <v>2.0282920000000001E-3</v>
      </c>
      <c r="J115" s="8">
        <v>1.018761E-2</v>
      </c>
      <c r="K115" s="8">
        <v>1.516937E-5</v>
      </c>
      <c r="L115" s="8">
        <v>1.4245410000000001</v>
      </c>
      <c r="M115" s="8">
        <v>7.4788609999999998E-3</v>
      </c>
      <c r="N115" s="8">
        <v>1.422839</v>
      </c>
      <c r="P115" s="8">
        <v>70.853307543110901</v>
      </c>
      <c r="R115" s="8">
        <f t="shared" si="11"/>
        <v>70.853307543110901</v>
      </c>
      <c r="S115" s="24">
        <f t="shared" ref="S115:S120" si="14">4885245.343*K115-5.57017928</f>
        <v>68.535914868743916</v>
      </c>
      <c r="T115" s="24">
        <f t="shared" si="10"/>
        <v>0.97632220703035333</v>
      </c>
    </row>
    <row r="116" spans="1:41">
      <c r="A116" s="8" t="s">
        <v>293</v>
      </c>
      <c r="B116" s="8">
        <v>4.3348189999999995</v>
      </c>
      <c r="C116" s="8">
        <v>1415343000</v>
      </c>
      <c r="D116" s="8">
        <v>1.065206E-2</v>
      </c>
      <c r="E116" s="8">
        <v>2871949</v>
      </c>
      <c r="F116" s="8">
        <v>1.6047970000000002E-2</v>
      </c>
      <c r="G116" s="8">
        <v>21832.17</v>
      </c>
      <c r="H116" s="8">
        <v>0.45123079999999999</v>
      </c>
      <c r="I116" s="8">
        <v>2.029154E-3</v>
      </c>
      <c r="J116" s="8">
        <v>1.0185359999999999E-2</v>
      </c>
      <c r="K116" s="8">
        <v>1.54254E-5</v>
      </c>
      <c r="L116" s="8">
        <v>0.45580100000000001</v>
      </c>
      <c r="M116" s="8">
        <v>7.6018769999999999E-3</v>
      </c>
      <c r="N116" s="8">
        <v>0.45358320000000002</v>
      </c>
      <c r="P116" s="8">
        <v>72.190952041877992</v>
      </c>
      <c r="R116" s="8">
        <f t="shared" si="11"/>
        <v>72.190952041877992</v>
      </c>
      <c r="S116" s="24">
        <f t="shared" si="14"/>
        <v>69.786684233912197</v>
      </c>
      <c r="T116" s="24">
        <f t="shared" si="10"/>
        <v>0.31808840460501414</v>
      </c>
    </row>
    <row r="117" spans="1:41">
      <c r="A117" s="8" t="s">
        <v>294</v>
      </c>
      <c r="B117" s="8">
        <v>4.3036829999999995</v>
      </c>
      <c r="C117" s="8">
        <v>1300308000</v>
      </c>
      <c r="D117" s="8">
        <v>4.3067229999999998E-2</v>
      </c>
      <c r="E117" s="8">
        <v>2636756</v>
      </c>
      <c r="F117" s="8">
        <v>4.344696E-2</v>
      </c>
      <c r="G117" s="8">
        <v>20909.12</v>
      </c>
      <c r="H117" s="8">
        <v>1.4309540000000001</v>
      </c>
      <c r="I117" s="8">
        <v>2.0277939999999999E-3</v>
      </c>
      <c r="J117" s="8">
        <v>1.0032920000000001E-2</v>
      </c>
      <c r="K117" s="8">
        <v>1.607954E-5</v>
      </c>
      <c r="L117" s="8">
        <v>1.4129350000000001</v>
      </c>
      <c r="M117" s="8">
        <v>7.9295919999999992E-3</v>
      </c>
      <c r="N117" s="8">
        <v>1.4140060000000001</v>
      </c>
      <c r="P117" s="8">
        <v>75.608546747277799</v>
      </c>
      <c r="R117" s="8">
        <f t="shared" si="11"/>
        <v>75.608546747277799</v>
      </c>
      <c r="S117" s="24">
        <f t="shared" si="14"/>
        <v>72.982318622582227</v>
      </c>
      <c r="T117" s="24">
        <f t="shared" si="10"/>
        <v>1.0311927236299823</v>
      </c>
    </row>
    <row r="118" spans="1:41">
      <c r="A118" s="8" t="s">
        <v>295</v>
      </c>
      <c r="B118" s="8">
        <v>4.2939820000000006</v>
      </c>
      <c r="C118" s="8">
        <v>1416142000</v>
      </c>
      <c r="D118" s="8">
        <v>3.5800539999999999E-2</v>
      </c>
      <c r="E118" s="8">
        <v>2873243</v>
      </c>
      <c r="F118" s="8">
        <v>3.4586359999999997E-2</v>
      </c>
      <c r="G118" s="8">
        <v>22135.24</v>
      </c>
      <c r="H118" s="8">
        <v>0.1361675</v>
      </c>
      <c r="I118" s="8">
        <v>2.0289230000000002E-3</v>
      </c>
      <c r="J118" s="8">
        <v>7.9670330000000001E-3</v>
      </c>
      <c r="K118" s="8">
        <v>1.563061E-5</v>
      </c>
      <c r="L118" s="8">
        <v>0.1122388</v>
      </c>
      <c r="M118" s="8">
        <v>7.7038949999999997E-3</v>
      </c>
      <c r="N118" s="8">
        <v>0.1112921</v>
      </c>
      <c r="P118" s="8">
        <v>73.263084321657701</v>
      </c>
      <c r="R118" s="8">
        <f t="shared" si="11"/>
        <v>73.263084321657701</v>
      </c>
      <c r="S118" s="24">
        <f t="shared" si="14"/>
        <v>70.789185430749228</v>
      </c>
      <c r="T118" s="24">
        <f t="shared" si="10"/>
        <v>7.9452932257247755E-2</v>
      </c>
    </row>
    <row r="119" spans="1:41" ht="13">
      <c r="A119" s="8" t="s">
        <v>296</v>
      </c>
      <c r="B119" s="8">
        <v>4.2194270000000005</v>
      </c>
      <c r="C119" s="8">
        <v>1399198000</v>
      </c>
      <c r="D119" s="8">
        <v>5.3565149999999999E-2</v>
      </c>
      <c r="E119" s="8">
        <v>2840480</v>
      </c>
      <c r="F119" s="8">
        <v>5.5188939999999999E-2</v>
      </c>
      <c r="G119" s="8">
        <v>33813.64</v>
      </c>
      <c r="H119" s="8">
        <v>1.8091870000000001</v>
      </c>
      <c r="I119" s="8">
        <v>2.030076E-3</v>
      </c>
      <c r="J119" s="8">
        <v>9.8895589999999992E-3</v>
      </c>
      <c r="K119" s="8">
        <v>2.416321E-5</v>
      </c>
      <c r="L119" s="8">
        <v>1.75502</v>
      </c>
      <c r="M119" s="8">
        <v>1.1902579999999999E-2</v>
      </c>
      <c r="N119" s="8">
        <v>1.7536309999999999</v>
      </c>
      <c r="P119" s="8">
        <v>117.8421783738397</v>
      </c>
      <c r="R119" s="8">
        <f t="shared" si="11"/>
        <v>117.8421783738397</v>
      </c>
      <c r="S119" s="24">
        <f t="shared" si="14"/>
        <v>112.47302984443104</v>
      </c>
      <c r="T119" s="24">
        <f t="shared" si="10"/>
        <v>1.9739241683757336</v>
      </c>
      <c r="V119" s="6"/>
      <c r="W119" s="6"/>
      <c r="X119" s="6"/>
      <c r="Y119" s="6"/>
      <c r="Z119" s="6"/>
      <c r="AA119" s="6"/>
    </row>
    <row r="120" spans="1:41" ht="13">
      <c r="A120" s="8" t="s">
        <v>297</v>
      </c>
      <c r="B120" s="8">
        <v>4.1857099999999994</v>
      </c>
      <c r="C120" s="8">
        <v>1371157000</v>
      </c>
      <c r="D120" s="8">
        <v>4.040154E-2</v>
      </c>
      <c r="E120" s="8">
        <v>2781057</v>
      </c>
      <c r="F120" s="8">
        <v>4.0227590000000001E-2</v>
      </c>
      <c r="G120" s="8">
        <v>21808.720000000001</v>
      </c>
      <c r="H120" s="8">
        <v>0.5443926</v>
      </c>
      <c r="I120" s="8">
        <v>2.028256E-3</v>
      </c>
      <c r="J120" s="8">
        <v>1.0179870000000001E-2</v>
      </c>
      <c r="K120" s="8">
        <v>1.5905119999999999E-5</v>
      </c>
      <c r="L120" s="8">
        <v>0.52626620000000002</v>
      </c>
      <c r="M120" s="8">
        <v>7.8418069999999993E-3</v>
      </c>
      <c r="N120" s="8">
        <v>0.53145260000000005</v>
      </c>
      <c r="P120" s="8">
        <v>74.697278718238394</v>
      </c>
      <c r="R120" s="8">
        <f t="shared" si="11"/>
        <v>74.697278718238394</v>
      </c>
      <c r="S120" s="24">
        <f t="shared" si="14"/>
        <v>72.130234129856163</v>
      </c>
      <c r="T120" s="24">
        <f t="shared" si="10"/>
        <v>0.37959704220629709</v>
      </c>
      <c r="V120" s="6"/>
      <c r="W120" s="6"/>
      <c r="X120" s="6"/>
      <c r="Y120" s="6"/>
      <c r="Z120" s="6"/>
      <c r="AA120" s="6"/>
      <c r="AB120" s="6"/>
    </row>
    <row r="121" spans="1:41" s="6" customFormat="1" ht="13">
      <c r="A121" s="6" t="s">
        <v>298</v>
      </c>
      <c r="B121" s="6">
        <v>4.1697499999999996</v>
      </c>
      <c r="C121" s="6">
        <v>162853300</v>
      </c>
      <c r="D121" s="6">
        <v>67.176540000000003</v>
      </c>
      <c r="E121" s="6">
        <v>336735.3</v>
      </c>
      <c r="F121" s="6">
        <v>68.554299999999998</v>
      </c>
      <c r="G121" s="6">
        <v>2774.145</v>
      </c>
      <c r="H121" s="6">
        <v>66.396590000000003</v>
      </c>
      <c r="I121" s="6">
        <v>2.6567230000000001E-2</v>
      </c>
      <c r="J121" s="6">
        <v>125.1173</v>
      </c>
      <c r="K121" s="6">
        <v>1.017938E-5</v>
      </c>
      <c r="L121" s="6">
        <v>26.704049999999999</v>
      </c>
      <c r="M121" s="6">
        <v>3.7076069999999999E-3</v>
      </c>
      <c r="N121" s="6">
        <v>68.845129999999997</v>
      </c>
      <c r="S121" s="7"/>
      <c r="T121" s="24"/>
      <c r="V121" s="8"/>
      <c r="W121" s="8"/>
      <c r="X121" s="8"/>
      <c r="Y121" s="8"/>
      <c r="Z121" s="8"/>
      <c r="AA121" s="8"/>
    </row>
    <row r="122" spans="1:41" s="6" customFormat="1" ht="13">
      <c r="A122" s="6" t="s">
        <v>299</v>
      </c>
      <c r="B122" s="6">
        <v>4.154261</v>
      </c>
      <c r="C122" s="6">
        <v>2426.2350000000001</v>
      </c>
      <c r="D122" s="6" t="s">
        <v>193</v>
      </c>
      <c r="E122" s="6">
        <v>731.01369999999997</v>
      </c>
      <c r="F122" s="6" t="s">
        <v>193</v>
      </c>
      <c r="G122" s="6">
        <v>0</v>
      </c>
      <c r="H122" s="6" t="s">
        <v>193</v>
      </c>
      <c r="I122" s="6">
        <v>-0.35340939999999998</v>
      </c>
      <c r="J122" s="6" t="s">
        <v>193</v>
      </c>
      <c r="K122" s="6">
        <v>0</v>
      </c>
      <c r="L122" s="6" t="s">
        <v>193</v>
      </c>
      <c r="M122" s="6">
        <v>0</v>
      </c>
      <c r="N122" s="6" t="s">
        <v>193</v>
      </c>
      <c r="S122" s="7"/>
      <c r="T122" s="24"/>
      <c r="V122" s="8"/>
      <c r="W122" s="8"/>
      <c r="X122" s="8"/>
      <c r="Y122" s="8"/>
      <c r="Z122" s="8"/>
      <c r="AA122" s="8"/>
      <c r="AB122" s="8"/>
    </row>
    <row r="123" spans="1:41">
      <c r="A123" s="8" t="s">
        <v>300</v>
      </c>
      <c r="B123" s="8">
        <v>4.2055020000000001</v>
      </c>
      <c r="C123" s="8">
        <v>1352767000</v>
      </c>
      <c r="D123" s="8">
        <v>2.3885150000000001E-2</v>
      </c>
      <c r="E123" s="8">
        <v>2744887</v>
      </c>
      <c r="F123" s="8">
        <v>2.890502E-2</v>
      </c>
      <c r="G123" s="8">
        <v>23544.52</v>
      </c>
      <c r="H123" s="8">
        <v>1.8123689999999999</v>
      </c>
      <c r="I123" s="8">
        <v>2.0290899999999999E-3</v>
      </c>
      <c r="J123" s="8">
        <v>1.3623919999999999E-2</v>
      </c>
      <c r="K123" s="8">
        <v>1.7403900000000001E-5</v>
      </c>
      <c r="L123" s="8">
        <v>1.7938829999999999</v>
      </c>
      <c r="M123" s="8">
        <v>8.5771670000000001E-3</v>
      </c>
      <c r="N123" s="8">
        <v>1.792745</v>
      </c>
      <c r="P123" s="8">
        <v>82.527747108123009</v>
      </c>
      <c r="R123" s="8">
        <f t="shared" ref="R123:R134" si="15">5224561.57*K123-8.4</f>
        <v>82.527747108123009</v>
      </c>
      <c r="S123" s="24">
        <f>4885245.343*K123-5.57017928</f>
        <v>79.452142145037712</v>
      </c>
      <c r="T123" s="24">
        <f t="shared" si="10"/>
        <v>1.425278471075667</v>
      </c>
    </row>
    <row r="124" spans="1:41">
      <c r="A124" s="8" t="s">
        <v>301</v>
      </c>
      <c r="B124" s="8">
        <v>4.1167100000000003</v>
      </c>
      <c r="C124" s="8">
        <v>1328496000</v>
      </c>
      <c r="D124" s="8">
        <v>5.5376559999999998E-2</v>
      </c>
      <c r="E124" s="8">
        <v>2693951</v>
      </c>
      <c r="F124" s="8">
        <v>5.4207529999999997E-2</v>
      </c>
      <c r="G124" s="8">
        <v>16831.79</v>
      </c>
      <c r="H124" s="8">
        <v>0.15617110000000001</v>
      </c>
      <c r="I124" s="8">
        <v>2.0278200000000001E-3</v>
      </c>
      <c r="J124" s="8">
        <v>1.0141499999999999E-2</v>
      </c>
      <c r="K124" s="8">
        <v>1.2669739999999999E-5</v>
      </c>
      <c r="L124" s="8">
        <v>0.1221052</v>
      </c>
      <c r="M124" s="8">
        <v>6.2479629999999996E-3</v>
      </c>
      <c r="N124" s="8">
        <v>0.1226611</v>
      </c>
      <c r="P124" s="8">
        <v>57.793836705891799</v>
      </c>
      <c r="R124" s="8">
        <f t="shared" si="15"/>
        <v>57.793836705891799</v>
      </c>
      <c r="S124" s="24">
        <f>4885245.343*K124-5.57017928</f>
        <v>56.324609052020826</v>
      </c>
      <c r="T124" s="24">
        <f t="shared" si="10"/>
        <v>6.8775276532188123E-2</v>
      </c>
    </row>
    <row r="125" spans="1:41" ht="13">
      <c r="A125" s="6" t="s">
        <v>302</v>
      </c>
      <c r="B125" s="6">
        <v>4.3255090000000003</v>
      </c>
      <c r="C125" s="6">
        <v>1401654000</v>
      </c>
      <c r="D125" s="6">
        <v>5.5756760000000002E-2</v>
      </c>
      <c r="E125" s="6">
        <v>2841952</v>
      </c>
      <c r="F125" s="6">
        <v>5.6009780000000002E-2</v>
      </c>
      <c r="G125" s="6">
        <v>141684.9</v>
      </c>
      <c r="H125" s="6">
        <v>0.57240679999999999</v>
      </c>
      <c r="I125" s="6">
        <v>2.0275710000000001E-3</v>
      </c>
      <c r="J125" s="6">
        <v>8.3573789999999998E-3</v>
      </c>
      <c r="K125" s="6">
        <v>1.010876E-4</v>
      </c>
      <c r="L125" s="6">
        <v>0.60842099999999999</v>
      </c>
      <c r="M125" s="6">
        <v>4.9856530000000003E-2</v>
      </c>
      <c r="N125" s="6">
        <v>0.60883410000000004</v>
      </c>
      <c r="O125" s="6"/>
      <c r="P125" s="6"/>
      <c r="Q125" s="6"/>
      <c r="R125" s="6"/>
      <c r="S125" s="7"/>
      <c r="T125" s="24"/>
    </row>
    <row r="126" spans="1:41" ht="13">
      <c r="A126" s="6" t="s">
        <v>303</v>
      </c>
      <c r="B126" s="6">
        <v>4.408747</v>
      </c>
      <c r="C126" s="6">
        <v>630133400</v>
      </c>
      <c r="D126" s="6">
        <v>0.1020076</v>
      </c>
      <c r="E126" s="6">
        <v>1282928</v>
      </c>
      <c r="F126" s="6">
        <v>0.1109101</v>
      </c>
      <c r="G126" s="6">
        <v>806854.8</v>
      </c>
      <c r="H126" s="6">
        <v>1.425197</v>
      </c>
      <c r="I126" s="6">
        <v>2.0359599999999999E-3</v>
      </c>
      <c r="J126" s="6">
        <v>1.7620770000000001E-2</v>
      </c>
      <c r="K126" s="6">
        <v>1.280425E-3</v>
      </c>
      <c r="L126" s="6">
        <v>1.4093869999999999</v>
      </c>
      <c r="M126" s="6">
        <v>0.62890559999999995</v>
      </c>
      <c r="N126" s="6">
        <v>1.409627</v>
      </c>
      <c r="O126" s="6"/>
      <c r="P126" s="6"/>
      <c r="Q126" s="6"/>
      <c r="R126" s="6"/>
      <c r="S126" s="7"/>
      <c r="T126" s="24"/>
    </row>
    <row r="127" spans="1:41">
      <c r="A127" s="8" t="s">
        <v>304</v>
      </c>
      <c r="B127" s="8">
        <v>4.5142030000000002</v>
      </c>
      <c r="C127" s="8">
        <v>1410099000</v>
      </c>
      <c r="D127" s="8">
        <v>4.558748E-2</v>
      </c>
      <c r="E127" s="8">
        <v>2858541</v>
      </c>
      <c r="F127" s="8">
        <v>4.6945729999999998E-2</v>
      </c>
      <c r="G127" s="8">
        <v>18510.98</v>
      </c>
      <c r="H127" s="8">
        <v>0.74865349999999997</v>
      </c>
      <c r="I127" s="8">
        <v>2.0271920000000001E-3</v>
      </c>
      <c r="J127" s="8">
        <v>1.0952140000000001E-2</v>
      </c>
      <c r="K127" s="8">
        <v>1.312782E-5</v>
      </c>
      <c r="L127" s="8">
        <v>0.77368349999999997</v>
      </c>
      <c r="M127" s="8">
        <v>6.4758919999999996E-3</v>
      </c>
      <c r="N127" s="8">
        <v>0.77747820000000001</v>
      </c>
      <c r="P127" s="8">
        <v>60.187103869877397</v>
      </c>
      <c r="R127" s="8">
        <f t="shared" si="15"/>
        <v>60.187103869877397</v>
      </c>
      <c r="S127" s="24">
        <f>4885245.343*K127-5.57017928</f>
        <v>58.562442238742271</v>
      </c>
      <c r="T127" s="24">
        <f t="shared" si="10"/>
        <v>0.45308795279817959</v>
      </c>
    </row>
    <row r="128" spans="1:41">
      <c r="A128" s="8" t="s">
        <v>305</v>
      </c>
      <c r="B128" s="8">
        <v>4.4597540000000002</v>
      </c>
      <c r="C128" s="8">
        <v>1336736000</v>
      </c>
      <c r="D128" s="8">
        <v>1.8674119999999999E-2</v>
      </c>
      <c r="E128" s="8">
        <v>2714548</v>
      </c>
      <c r="F128" s="8">
        <v>2.4968790000000001E-2</v>
      </c>
      <c r="G128" s="8">
        <v>23821.23</v>
      </c>
      <c r="H128" s="8">
        <v>0.64466630000000003</v>
      </c>
      <c r="I128" s="8">
        <v>2.0307279999999999E-3</v>
      </c>
      <c r="J128" s="8">
        <v>1.172053E-2</v>
      </c>
      <c r="K128" s="8">
        <v>1.782031E-5</v>
      </c>
      <c r="L128" s="8">
        <v>0.63663259999999999</v>
      </c>
      <c r="M128" s="8">
        <v>8.7753129999999999E-3</v>
      </c>
      <c r="N128" s="8">
        <v>0.63431979999999999</v>
      </c>
      <c r="P128" s="8">
        <v>84.703306791486696</v>
      </c>
      <c r="R128" s="8">
        <f t="shared" si="15"/>
        <v>84.703306791486696</v>
      </c>
      <c r="S128" s="24">
        <f>4885245.343*K128-5.57017928</f>
        <v>81.486407158316325</v>
      </c>
      <c r="T128" s="24">
        <f t="shared" si="10"/>
        <v>0.51876903253857531</v>
      </c>
    </row>
    <row r="129" spans="1:28">
      <c r="A129" s="8" t="s">
        <v>306</v>
      </c>
      <c r="B129" s="8">
        <v>4.3913799999999998</v>
      </c>
      <c r="C129" s="8">
        <v>717702300</v>
      </c>
      <c r="D129" s="8">
        <v>3.832493E-2</v>
      </c>
      <c r="E129" s="8">
        <v>1460716</v>
      </c>
      <c r="F129" s="8">
        <v>4.3873479999999999E-2</v>
      </c>
      <c r="G129" s="8">
        <v>45757.07</v>
      </c>
      <c r="H129" s="8">
        <v>4.9015180000000003</v>
      </c>
      <c r="I129" s="8">
        <v>2.035266E-3</v>
      </c>
      <c r="J129" s="8">
        <v>1.502144E-2</v>
      </c>
      <c r="K129" s="8">
        <v>6.3749230000000005E-5</v>
      </c>
      <c r="L129" s="8">
        <v>4.886539</v>
      </c>
      <c r="M129" s="8">
        <v>3.1321170000000002E-2</v>
      </c>
      <c r="N129" s="8">
        <v>4.8820819999999996</v>
      </c>
      <c r="P129" s="8">
        <v>324.66177717509117</v>
      </c>
      <c r="R129" s="8">
        <f t="shared" si="15"/>
        <v>324.66177717509117</v>
      </c>
      <c r="S129" s="24">
        <f>4885245.343*K129-5.57017928</f>
        <v>305.86044969733592</v>
      </c>
      <c r="T129" s="24">
        <f t="shared" si="10"/>
        <v>14.9459901600357</v>
      </c>
    </row>
    <row r="130" spans="1:28">
      <c r="A130" s="8" t="s">
        <v>307</v>
      </c>
      <c r="B130" s="8">
        <v>4.4818940000000005</v>
      </c>
      <c r="C130" s="8">
        <v>593407800</v>
      </c>
      <c r="D130" s="8">
        <v>5.8952060000000001E-2</v>
      </c>
      <c r="E130" s="8">
        <v>1206565</v>
      </c>
      <c r="F130" s="8">
        <v>6.7238110000000004E-2</v>
      </c>
      <c r="G130" s="8">
        <v>33344.160000000003</v>
      </c>
      <c r="H130" s="8">
        <v>4.1394359999999999</v>
      </c>
      <c r="I130" s="8">
        <v>2.0332800000000002E-3</v>
      </c>
      <c r="J130" s="8">
        <v>1.421616E-2</v>
      </c>
      <c r="K130" s="8">
        <v>5.6176250000000003E-5</v>
      </c>
      <c r="L130" s="8">
        <v>4.0967060000000002</v>
      </c>
      <c r="M130" s="8">
        <v>2.762794E-2</v>
      </c>
      <c r="N130" s="8">
        <v>4.0942819999999998</v>
      </c>
      <c r="P130" s="8">
        <v>285.09627689671254</v>
      </c>
      <c r="R130" s="8">
        <f t="shared" si="15"/>
        <v>285.09627689671254</v>
      </c>
      <c r="S130" s="24">
        <f>4885245.343*K130-5.57017928</f>
        <v>268.86458441970382</v>
      </c>
      <c r="T130" s="24">
        <f t="shared" si="10"/>
        <v>11.014591561797072</v>
      </c>
    </row>
    <row r="131" spans="1:28">
      <c r="A131" s="8" t="s">
        <v>308</v>
      </c>
      <c r="B131" s="8">
        <v>4.4854139999999996</v>
      </c>
      <c r="C131" s="8">
        <v>613205300</v>
      </c>
      <c r="D131" s="8">
        <v>0.13031119999999999</v>
      </c>
      <c r="E131" s="8">
        <v>1246862</v>
      </c>
      <c r="F131" s="8">
        <v>0.1264343</v>
      </c>
      <c r="G131" s="8">
        <v>6969.893</v>
      </c>
      <c r="H131" s="8">
        <v>2.1013709999999999</v>
      </c>
      <c r="I131" s="8">
        <v>2.0333539999999998E-3</v>
      </c>
      <c r="J131" s="8">
        <v>1.720613E-2</v>
      </c>
      <c r="K131" s="8">
        <v>1.136253E-5</v>
      </c>
      <c r="L131" s="8">
        <v>1.988837</v>
      </c>
      <c r="M131" s="8">
        <v>5.5881699999999999E-3</v>
      </c>
      <c r="N131" s="8">
        <v>1.9947919999999999</v>
      </c>
      <c r="P131" s="8">
        <v>50.964237575972106</v>
      </c>
      <c r="R131" s="8">
        <f t="shared" si="15"/>
        <v>50.964237575972106</v>
      </c>
      <c r="S131" s="24">
        <f>4885245.343*K131-5.57017928</f>
        <v>49.938567487197801</v>
      </c>
      <c r="T131" s="24">
        <f t="shared" si="10"/>
        <v>0.99319670745536015</v>
      </c>
    </row>
    <row r="132" spans="1:28" ht="13">
      <c r="A132" s="6" t="s">
        <v>309</v>
      </c>
      <c r="B132" s="6">
        <v>4.4383189999999999</v>
      </c>
      <c r="C132" s="6">
        <v>1414683000</v>
      </c>
      <c r="D132" s="6">
        <v>0.45951429999999999</v>
      </c>
      <c r="E132" s="6">
        <v>2869591</v>
      </c>
      <c r="F132" s="6">
        <v>0.45846360000000003</v>
      </c>
      <c r="G132" s="6">
        <v>752319.1</v>
      </c>
      <c r="H132" s="6">
        <v>0.56222349999999999</v>
      </c>
      <c r="I132" s="6">
        <v>2.0284349999999999E-3</v>
      </c>
      <c r="J132" s="6">
        <v>1.7562290000000001E-2</v>
      </c>
      <c r="K132" s="6">
        <v>5.3195759999999999E-4</v>
      </c>
      <c r="L132" s="6">
        <v>0.72105649999999999</v>
      </c>
      <c r="M132" s="6">
        <v>0.2622506</v>
      </c>
      <c r="N132" s="6">
        <v>0.72217900000000002</v>
      </c>
      <c r="O132" s="6"/>
      <c r="S132" s="24"/>
      <c r="T132" s="24"/>
    </row>
    <row r="133" spans="1:28" ht="13">
      <c r="A133" s="8" t="s">
        <v>310</v>
      </c>
      <c r="B133" s="8">
        <v>4.3578970000000004</v>
      </c>
      <c r="C133" s="8">
        <v>616126600</v>
      </c>
      <c r="D133" s="8">
        <v>0.1658037</v>
      </c>
      <c r="E133" s="8">
        <v>1253237</v>
      </c>
      <c r="F133" s="8">
        <v>0.1662682</v>
      </c>
      <c r="G133" s="8">
        <v>7154.5879999999997</v>
      </c>
      <c r="H133" s="8">
        <v>0.87652399999999997</v>
      </c>
      <c r="I133" s="8">
        <v>2.034058E-3</v>
      </c>
      <c r="J133" s="8">
        <v>1.9415669999999999E-2</v>
      </c>
      <c r="K133" s="8">
        <v>1.161231E-5</v>
      </c>
      <c r="L133" s="8">
        <v>0.86670780000000003</v>
      </c>
      <c r="M133" s="8">
        <v>5.7090079999999998E-3</v>
      </c>
      <c r="N133" s="8">
        <v>0.87614270000000005</v>
      </c>
      <c r="P133" s="8">
        <v>52.269228564926706</v>
      </c>
      <c r="R133" s="8">
        <f t="shared" si="15"/>
        <v>52.269228564926706</v>
      </c>
      <c r="S133" s="24">
        <f>4885245.343*K133-5.57017928</f>
        <v>51.158804068972337</v>
      </c>
      <c r="T133" s="24">
        <f t="shared" si="10"/>
        <v>0.44339734525250063</v>
      </c>
      <c r="V133" s="6"/>
      <c r="W133" s="6"/>
      <c r="X133" s="6"/>
      <c r="Y133" s="6"/>
      <c r="Z133" s="6"/>
      <c r="AA133" s="6"/>
    </row>
    <row r="134" spans="1:28" ht="13">
      <c r="A134" s="8" t="s">
        <v>311</v>
      </c>
      <c r="B134" s="8">
        <v>4.1271140000000006</v>
      </c>
      <c r="C134" s="8">
        <v>1365732000</v>
      </c>
      <c r="D134" s="8">
        <v>1.888687E-2</v>
      </c>
      <c r="E134" s="8">
        <v>2771255</v>
      </c>
      <c r="F134" s="8">
        <v>2.2667440000000001E-2</v>
      </c>
      <c r="G134" s="8">
        <v>79322.460000000006</v>
      </c>
      <c r="H134" s="8">
        <v>11.427490000000001</v>
      </c>
      <c r="I134" s="8">
        <v>2.0291350000000001E-3</v>
      </c>
      <c r="J134" s="8">
        <v>1.323948E-2</v>
      </c>
      <c r="K134" s="8">
        <v>5.8072690000000003E-5</v>
      </c>
      <c r="L134" s="8">
        <v>11.421799999999999</v>
      </c>
      <c r="M134" s="8">
        <v>2.8617710000000001E-2</v>
      </c>
      <c r="N134" s="8">
        <v>11.417949999999999</v>
      </c>
      <c r="P134" s="8">
        <v>295.00434444052337</v>
      </c>
      <c r="R134" s="8">
        <f t="shared" si="15"/>
        <v>295.00434444052337</v>
      </c>
      <c r="S134" s="24">
        <f>4885245.343*K134-5.57017928</f>
        <v>278.12915909798272</v>
      </c>
      <c r="T134" s="24">
        <f t="shared" si="10"/>
        <v>31.767356293853389</v>
      </c>
      <c r="AB134" s="6"/>
    </row>
    <row r="135" spans="1:28" s="6" customFormat="1" ht="13">
      <c r="A135" s="6" t="s">
        <v>312</v>
      </c>
      <c r="B135" s="6">
        <v>4.1175700000000006</v>
      </c>
      <c r="C135" s="6">
        <v>3122.5720000000001</v>
      </c>
      <c r="D135" s="6" t="s">
        <v>193</v>
      </c>
      <c r="E135" s="6">
        <v>569.35360000000003</v>
      </c>
      <c r="F135" s="6" t="s">
        <v>193</v>
      </c>
      <c r="G135" s="6">
        <v>1.6622339999999999E-2</v>
      </c>
      <c r="H135" s="6">
        <v>100</v>
      </c>
      <c r="I135" s="6">
        <v>3.061032E-2</v>
      </c>
      <c r="J135" s="6" t="s">
        <v>193</v>
      </c>
      <c r="K135" s="6">
        <v>1.483338E-5</v>
      </c>
      <c r="L135" s="6">
        <v>100</v>
      </c>
      <c r="M135" s="6">
        <v>-1.483913E-5</v>
      </c>
      <c r="N135" s="6">
        <v>99.999939999999995</v>
      </c>
      <c r="S135" s="7"/>
      <c r="T135" s="24"/>
      <c r="AB135" s="8"/>
    </row>
    <row r="136" spans="1:28" ht="13">
      <c r="A136" s="8" t="s">
        <v>313</v>
      </c>
      <c r="B136" s="8">
        <v>4.213012</v>
      </c>
      <c r="C136" s="8">
        <v>1208212000</v>
      </c>
      <c r="D136" s="8">
        <v>0.1063751</v>
      </c>
      <c r="E136" s="8">
        <v>2454502</v>
      </c>
      <c r="F136" s="8">
        <v>0.1147958</v>
      </c>
      <c r="G136" s="8">
        <v>14730.61</v>
      </c>
      <c r="H136" s="8">
        <v>0.60247220000000001</v>
      </c>
      <c r="I136" s="8">
        <v>2.0315139999999999E-3</v>
      </c>
      <c r="J136" s="8">
        <v>1.5699000000000001E-2</v>
      </c>
      <c r="K136" s="8">
        <v>1.219116E-5</v>
      </c>
      <c r="L136" s="8">
        <v>0.50069459999999999</v>
      </c>
      <c r="M136" s="8">
        <v>6.0009859999999998E-3</v>
      </c>
      <c r="N136" s="8">
        <v>0.49193530000000002</v>
      </c>
      <c r="P136" s="8">
        <v>55.293466029721202</v>
      </c>
      <c r="R136" s="8">
        <f>5224561.57*K136-8.4</f>
        <v>55.293466029721202</v>
      </c>
      <c r="S136" s="24">
        <f>4885245.343*K136-5.57017928</f>
        <v>53.98662833576789</v>
      </c>
      <c r="T136" s="24">
        <f t="shared" si="10"/>
        <v>0.27030813279925969</v>
      </c>
      <c r="V136" s="6"/>
      <c r="W136" s="6"/>
      <c r="X136" s="6"/>
      <c r="Y136" s="6"/>
      <c r="Z136" s="6"/>
      <c r="AA136" s="6"/>
      <c r="AB136" s="6"/>
    </row>
    <row r="137" spans="1:28" s="6" customFormat="1" ht="13">
      <c r="A137" s="6" t="s">
        <v>314</v>
      </c>
      <c r="B137" s="6">
        <v>4.1992440000000002</v>
      </c>
      <c r="C137" s="6">
        <v>337.22500000000002</v>
      </c>
      <c r="D137" s="6" t="s">
        <v>193</v>
      </c>
      <c r="E137" s="6">
        <v>355.8569</v>
      </c>
      <c r="F137" s="6" t="s">
        <v>193</v>
      </c>
      <c r="G137" s="6">
        <v>35.37285</v>
      </c>
      <c r="H137" s="6">
        <v>74.134060000000005</v>
      </c>
      <c r="I137" s="6">
        <v>7.7375960000000002E-3</v>
      </c>
      <c r="J137" s="6" t="s">
        <v>193</v>
      </c>
      <c r="K137" s="6">
        <v>-1.2752060000000001E-2</v>
      </c>
      <c r="L137" s="6">
        <v>2.1676600000000001</v>
      </c>
      <c r="M137" s="6">
        <v>6.8263950000000004E-2</v>
      </c>
      <c r="N137" s="6">
        <v>81.213679999999997</v>
      </c>
      <c r="S137" s="7"/>
      <c r="T137" s="24"/>
    </row>
    <row r="138" spans="1:28" s="6" customFormat="1" ht="13">
      <c r="A138" s="6" t="s">
        <v>315</v>
      </c>
      <c r="B138" s="6">
        <v>4.1805460000000005</v>
      </c>
      <c r="C138" s="6">
        <v>2774.404</v>
      </c>
      <c r="D138" s="6" t="s">
        <v>193</v>
      </c>
      <c r="E138" s="6">
        <v>1332.846</v>
      </c>
      <c r="F138" s="6" t="s">
        <v>193</v>
      </c>
      <c r="G138" s="6">
        <v>1.6954800000000001</v>
      </c>
      <c r="H138" s="6">
        <v>70.441029999999998</v>
      </c>
      <c r="I138" s="6">
        <v>-0.22178410000000001</v>
      </c>
      <c r="J138" s="6" t="s">
        <v>193</v>
      </c>
      <c r="K138" s="6">
        <v>2.5338580000000002E-4</v>
      </c>
      <c r="L138" s="6">
        <v>70.441029999999998</v>
      </c>
      <c r="M138" s="6">
        <v>1.018164E-3</v>
      </c>
      <c r="N138" s="6">
        <v>68.985749999999996</v>
      </c>
      <c r="S138" s="7"/>
      <c r="T138" s="24"/>
    </row>
    <row r="139" spans="1:28" s="6" customFormat="1" ht="13">
      <c r="A139" s="6" t="s">
        <v>316</v>
      </c>
      <c r="B139" s="6">
        <v>4.3011010000000001</v>
      </c>
      <c r="C139" s="6">
        <v>51692.07</v>
      </c>
      <c r="D139" s="6" t="s">
        <v>193</v>
      </c>
      <c r="E139" s="6">
        <v>553.53909999999996</v>
      </c>
      <c r="F139" s="6" t="s">
        <v>193</v>
      </c>
      <c r="G139" s="6">
        <v>21.775600000000001</v>
      </c>
      <c r="H139" s="6">
        <v>100</v>
      </c>
      <c r="I139" s="6">
        <v>-0.14000679999999999</v>
      </c>
      <c r="J139" s="6" t="s">
        <v>193</v>
      </c>
      <c r="K139" s="6">
        <v>2.6782629999999999E-5</v>
      </c>
      <c r="L139" s="6">
        <v>100</v>
      </c>
      <c r="M139" s="6">
        <v>8.5434369999999992E-3</v>
      </c>
      <c r="N139" s="6">
        <v>100</v>
      </c>
      <c r="S139" s="7"/>
      <c r="T139" s="24"/>
      <c r="V139" s="8"/>
      <c r="W139" s="8"/>
      <c r="X139" s="8"/>
      <c r="Y139" s="8"/>
      <c r="Z139" s="8"/>
      <c r="AA139" s="8"/>
    </row>
    <row r="140" spans="1:28" s="6" customFormat="1" ht="13">
      <c r="A140" s="6" t="s">
        <v>317</v>
      </c>
      <c r="B140" s="6">
        <v>4.2406280000000001</v>
      </c>
      <c r="C140" s="6">
        <v>1381.73</v>
      </c>
      <c r="D140" s="6" t="s">
        <v>193</v>
      </c>
      <c r="E140" s="6">
        <v>1049.941</v>
      </c>
      <c r="F140" s="6" t="s">
        <v>193</v>
      </c>
      <c r="G140" s="6">
        <v>16.25667</v>
      </c>
      <c r="H140" s="6">
        <v>15.91268</v>
      </c>
      <c r="I140" s="6">
        <v>-0.283468</v>
      </c>
      <c r="J140" s="6" t="s">
        <v>193</v>
      </c>
      <c r="K140" s="6">
        <v>-3.5668840000000002E-3</v>
      </c>
      <c r="L140" s="6">
        <v>3.1975690000000001</v>
      </c>
      <c r="M140" s="6">
        <v>3.1618399999999998E-2</v>
      </c>
      <c r="N140" s="6">
        <v>64.445790000000002</v>
      </c>
      <c r="S140" s="7"/>
      <c r="T140" s="24"/>
      <c r="V140" s="8"/>
      <c r="W140" s="8"/>
      <c r="X140" s="8"/>
      <c r="Y140" s="8"/>
      <c r="Z140" s="8"/>
      <c r="AA140" s="8"/>
      <c r="AB140" s="8"/>
    </row>
    <row r="141" spans="1:28" ht="13">
      <c r="A141" s="8" t="s">
        <v>318</v>
      </c>
      <c r="B141" s="8">
        <v>4.2064409999999999</v>
      </c>
      <c r="C141" s="8">
        <v>1335939000</v>
      </c>
      <c r="D141" s="8">
        <v>0.24542549999999999</v>
      </c>
      <c r="E141" s="8">
        <v>2709287</v>
      </c>
      <c r="F141" s="8">
        <v>0.24197389999999999</v>
      </c>
      <c r="G141" s="8">
        <v>26176.89</v>
      </c>
      <c r="H141" s="8">
        <v>1.010178</v>
      </c>
      <c r="I141" s="8">
        <v>2.0280049999999998E-3</v>
      </c>
      <c r="J141" s="8">
        <v>1.1997310000000001E-2</v>
      </c>
      <c r="K141" s="8">
        <v>1.9595240000000001E-5</v>
      </c>
      <c r="L141" s="8">
        <v>1.012321</v>
      </c>
      <c r="M141" s="8">
        <v>9.6622909999999999E-3</v>
      </c>
      <c r="N141" s="8">
        <v>1.0103839999999999</v>
      </c>
      <c r="P141" s="8">
        <v>93.976537858926804</v>
      </c>
      <c r="R141" s="8">
        <f>5224561.57*K141-8.4</f>
        <v>93.976537858926804</v>
      </c>
      <c r="S141" s="24">
        <f>4885245.343*K141-5.57017928</f>
        <v>90.157375674967327</v>
      </c>
      <c r="T141" s="24">
        <f t="shared" ref="T141:T202" si="16">S141*L141/100</f>
        <v>0.91268204700658595</v>
      </c>
      <c r="V141" s="6"/>
      <c r="W141" s="6"/>
      <c r="X141" s="6"/>
      <c r="Y141" s="6"/>
      <c r="Z141" s="6"/>
      <c r="AA141" s="6"/>
    </row>
    <row r="142" spans="1:28" ht="13">
      <c r="A142" s="8" t="s">
        <v>319</v>
      </c>
      <c r="B142" s="8">
        <v>4.2026859999999999</v>
      </c>
      <c r="C142" s="8">
        <v>1352930000</v>
      </c>
      <c r="D142" s="8">
        <v>1.658254E-2</v>
      </c>
      <c r="E142" s="8">
        <v>2742894</v>
      </c>
      <c r="F142" s="8">
        <v>1.6452609999999999E-2</v>
      </c>
      <c r="G142" s="8">
        <v>33752.639999999999</v>
      </c>
      <c r="H142" s="8">
        <v>3.1118290000000002</v>
      </c>
      <c r="I142" s="8">
        <v>2.0273729999999998E-3</v>
      </c>
      <c r="J142" s="8">
        <v>7.572891E-3</v>
      </c>
      <c r="K142" s="8">
        <v>2.4947350000000001E-5</v>
      </c>
      <c r="L142" s="8">
        <v>3.1086589999999998</v>
      </c>
      <c r="M142" s="8">
        <v>1.230529E-2</v>
      </c>
      <c r="N142" s="8">
        <v>3.109181</v>
      </c>
      <c r="P142" s="8">
        <v>121.93896608333949</v>
      </c>
      <c r="R142" s="8">
        <f>5224561.57*K142-8.4</f>
        <v>121.93896608333949</v>
      </c>
      <c r="S142" s="24">
        <f>4885245.343*K142-5.57017928</f>
        <v>116.30374612769106</v>
      </c>
      <c r="T142" s="24">
        <f t="shared" si="16"/>
        <v>3.6154868713356194</v>
      </c>
      <c r="AB142" s="6"/>
    </row>
    <row r="143" spans="1:28" s="6" customFormat="1" ht="13">
      <c r="A143" s="6" t="s">
        <v>320</v>
      </c>
      <c r="B143" s="6">
        <v>4.219036</v>
      </c>
      <c r="C143" s="6">
        <v>1341877000</v>
      </c>
      <c r="D143" s="6">
        <v>1.218905E-2</v>
      </c>
      <c r="E143" s="6">
        <v>2722438</v>
      </c>
      <c r="F143" s="6">
        <v>1.7387130000000001E-2</v>
      </c>
      <c r="G143" s="6">
        <v>750435.5</v>
      </c>
      <c r="H143" s="6">
        <v>1.480691</v>
      </c>
      <c r="I143" s="6">
        <v>2.0288289999999998E-3</v>
      </c>
      <c r="J143" s="6">
        <v>1.085767E-2</v>
      </c>
      <c r="K143" s="6">
        <v>5.5923889999999997E-4</v>
      </c>
      <c r="L143" s="6">
        <v>1.477066</v>
      </c>
      <c r="M143" s="6">
        <v>0.27564509999999998</v>
      </c>
      <c r="N143" s="6">
        <v>1.475444</v>
      </c>
      <c r="S143" s="7"/>
      <c r="T143" s="24"/>
      <c r="AB143" s="8"/>
    </row>
    <row r="144" spans="1:28" ht="13">
      <c r="A144" s="8" t="s">
        <v>321</v>
      </c>
      <c r="B144" s="8">
        <v>4.057175</v>
      </c>
      <c r="C144" s="8">
        <v>1277250000</v>
      </c>
      <c r="D144" s="8">
        <v>2.6140940000000001E-2</v>
      </c>
      <c r="E144" s="8">
        <v>2590025</v>
      </c>
      <c r="F144" s="8">
        <v>3.1996330000000003E-2</v>
      </c>
      <c r="G144" s="8">
        <v>12437.15</v>
      </c>
      <c r="H144" s="8">
        <v>0.60560890000000001</v>
      </c>
      <c r="I144" s="8">
        <v>2.0278129999999998E-3</v>
      </c>
      <c r="J144" s="8">
        <v>1.099697E-2</v>
      </c>
      <c r="K144" s="8">
        <v>9.7374980000000007E-6</v>
      </c>
      <c r="L144" s="8">
        <v>0.61219270000000003</v>
      </c>
      <c r="M144" s="8">
        <v>4.8019650000000001E-3</v>
      </c>
      <c r="N144" s="8">
        <v>0.61086370000000001</v>
      </c>
      <c r="P144" s="8">
        <v>42.474157838751871</v>
      </c>
      <c r="R144" s="8">
        <f t="shared" ref="R144:R179" si="17">5224561.57*K144-8.4</f>
        <v>42.474157838751871</v>
      </c>
      <c r="S144" s="24">
        <f>4885245.343*K144-5.57017928</f>
        <v>41.999887476971821</v>
      </c>
      <c r="T144" s="24">
        <f t="shared" si="16"/>
        <v>0.25712024514223569</v>
      </c>
      <c r="AB144" s="6"/>
    </row>
    <row r="145" spans="1:28" s="6" customFormat="1" ht="13">
      <c r="A145" s="6" t="s">
        <v>322</v>
      </c>
      <c r="B145" s="6">
        <v>4.03308</v>
      </c>
      <c r="C145" s="6">
        <v>1242343000</v>
      </c>
      <c r="D145" s="6">
        <v>2.2300799999999999E-2</v>
      </c>
      <c r="E145" s="6">
        <v>2518601</v>
      </c>
      <c r="F145" s="6">
        <v>2.8294619999999999E-2</v>
      </c>
      <c r="G145" s="6">
        <v>36074.75</v>
      </c>
      <c r="H145" s="6">
        <v>1.0380069999999999</v>
      </c>
      <c r="I145" s="6">
        <v>2.0272990000000002E-3</v>
      </c>
      <c r="J145" s="6">
        <v>1.125452E-2</v>
      </c>
      <c r="K145" s="6">
        <v>2.9038420000000001E-5</v>
      </c>
      <c r="L145" s="6">
        <v>1.0530090000000001</v>
      </c>
      <c r="M145" s="6">
        <v>1.4323819999999999E-2</v>
      </c>
      <c r="N145" s="6">
        <v>1.0578689999999999</v>
      </c>
      <c r="S145" s="7"/>
      <c r="T145" s="24"/>
      <c r="V145" s="8"/>
      <c r="W145" s="8"/>
      <c r="X145" s="8"/>
      <c r="Y145" s="8"/>
      <c r="Z145" s="8"/>
      <c r="AA145" s="8"/>
      <c r="AB145" s="8"/>
    </row>
    <row r="146" spans="1:28">
      <c r="A146" s="8" t="s">
        <v>323</v>
      </c>
      <c r="B146" s="8">
        <v>4.0416860000000003</v>
      </c>
      <c r="C146" s="8">
        <v>1246766000</v>
      </c>
      <c r="D146" s="8">
        <v>1.1145560000000001E-2</v>
      </c>
      <c r="E146" s="8">
        <v>2529430</v>
      </c>
      <c r="F146" s="8">
        <v>1.5667250000000001E-2</v>
      </c>
      <c r="G146" s="8">
        <v>17310.77</v>
      </c>
      <c r="H146" s="8">
        <v>1.0189619999999999</v>
      </c>
      <c r="I146" s="8">
        <v>2.0287930000000001E-3</v>
      </c>
      <c r="J146" s="8">
        <v>1.2667339999999999E-2</v>
      </c>
      <c r="K146" s="8">
        <v>1.3884450000000001E-5</v>
      </c>
      <c r="L146" s="8">
        <v>1.0142659999999999</v>
      </c>
      <c r="M146" s="8">
        <v>6.8437389999999997E-3</v>
      </c>
      <c r="N146" s="8">
        <v>1.017971</v>
      </c>
      <c r="P146" s="8">
        <v>64.140163890586507</v>
      </c>
      <c r="R146" s="8">
        <f t="shared" si="17"/>
        <v>64.140163890586507</v>
      </c>
      <c r="S146" s="24">
        <f>4885245.343*K146-5.57017928</f>
        <v>62.258765422616356</v>
      </c>
      <c r="T146" s="24">
        <f t="shared" si="16"/>
        <v>0.63146948970135397</v>
      </c>
    </row>
    <row r="147" spans="1:28" ht="13">
      <c r="A147" s="8" t="s">
        <v>324</v>
      </c>
      <c r="B147" s="8">
        <v>4.2323360000000001</v>
      </c>
      <c r="C147" s="8">
        <v>1363414000</v>
      </c>
      <c r="D147" s="8">
        <v>3.5306169999999998E-2</v>
      </c>
      <c r="E147" s="8">
        <v>2764960</v>
      </c>
      <c r="F147" s="8">
        <v>3.5405539999999999E-2</v>
      </c>
      <c r="G147" s="8">
        <v>8519.8819999999996</v>
      </c>
      <c r="H147" s="8">
        <v>0.2494121</v>
      </c>
      <c r="I147" s="8">
        <v>2.0279679999999998E-3</v>
      </c>
      <c r="J147" s="8">
        <v>9.6181549999999998E-3</v>
      </c>
      <c r="K147" s="8">
        <v>6.2488789999999996E-6</v>
      </c>
      <c r="L147" s="8">
        <v>0.22240209999999999</v>
      </c>
      <c r="M147" s="8">
        <v>3.081351E-3</v>
      </c>
      <c r="N147" s="8">
        <v>0.2240897</v>
      </c>
      <c r="P147" s="8">
        <v>24.247653078980029</v>
      </c>
      <c r="R147" s="8">
        <f t="shared" si="17"/>
        <v>24.247653078980029</v>
      </c>
      <c r="S147" s="24">
        <f>4885245.343*K147-5.57017928</f>
        <v>24.957127753720499</v>
      </c>
      <c r="T147" s="24">
        <f t="shared" si="16"/>
        <v>5.5505176223957217E-2</v>
      </c>
      <c r="V147" s="6"/>
      <c r="W147" s="6"/>
      <c r="X147" s="6"/>
      <c r="Y147" s="6"/>
      <c r="Z147" s="6"/>
      <c r="AA147" s="6"/>
    </row>
    <row r="148" spans="1:28" ht="13">
      <c r="A148" s="8" t="s">
        <v>325</v>
      </c>
      <c r="B148" s="8">
        <v>4.1512099999999998</v>
      </c>
      <c r="C148" s="8">
        <v>1339873000</v>
      </c>
      <c r="D148" s="8">
        <v>1.4005449999999999E-2</v>
      </c>
      <c r="E148" s="8">
        <v>2716805</v>
      </c>
      <c r="F148" s="8">
        <v>1.771445E-2</v>
      </c>
      <c r="G148" s="8">
        <v>18407.38</v>
      </c>
      <c r="H148" s="8">
        <v>0.69305079999999997</v>
      </c>
      <c r="I148" s="8">
        <v>2.0276579999999999E-3</v>
      </c>
      <c r="J148" s="8">
        <v>1.0399540000000001E-2</v>
      </c>
      <c r="K148" s="8">
        <v>1.3738160000000001E-5</v>
      </c>
      <c r="L148" s="8">
        <v>0.69357179999999996</v>
      </c>
      <c r="M148" s="8">
        <v>6.775395E-3</v>
      </c>
      <c r="N148" s="8">
        <v>0.69507430000000003</v>
      </c>
      <c r="P148" s="8">
        <v>63.375862778511213</v>
      </c>
      <c r="R148" s="8">
        <f t="shared" si="17"/>
        <v>63.375862778511213</v>
      </c>
      <c r="S148" s="24">
        <f>4885245.343*K148-5.57017928</f>
        <v>61.544102881388888</v>
      </c>
      <c r="T148" s="24">
        <f t="shared" si="16"/>
        <v>0.42685254214830076</v>
      </c>
      <c r="AB148" s="6"/>
    </row>
    <row r="149" spans="1:28" s="6" customFormat="1" ht="13">
      <c r="A149" s="6" t="s">
        <v>326</v>
      </c>
      <c r="B149" s="6">
        <v>4.2410969999999999</v>
      </c>
      <c r="C149" s="6">
        <v>1363788000</v>
      </c>
      <c r="D149" s="6">
        <v>2.7052409999999999E-2</v>
      </c>
      <c r="E149" s="6">
        <v>2764733</v>
      </c>
      <c r="F149" s="6">
        <v>2.4274299999999999E-2</v>
      </c>
      <c r="G149" s="6">
        <v>48355.22</v>
      </c>
      <c r="H149" s="6">
        <v>7.1349770000000001</v>
      </c>
      <c r="I149" s="6">
        <v>2.0272469999999998E-3</v>
      </c>
      <c r="J149" s="6">
        <v>9.1363030000000001E-3</v>
      </c>
      <c r="K149" s="6">
        <v>3.5462130000000003E-5</v>
      </c>
      <c r="L149" s="6">
        <v>7.1522589999999999</v>
      </c>
      <c r="M149" s="6">
        <v>1.7491670000000001E-2</v>
      </c>
      <c r="N149" s="6">
        <v>7.1450940000000003</v>
      </c>
      <c r="S149" s="7"/>
      <c r="T149" s="24"/>
      <c r="V149" s="8"/>
      <c r="W149" s="8"/>
      <c r="X149" s="8"/>
      <c r="Y149" s="8"/>
      <c r="Z149" s="8"/>
      <c r="AA149" s="8"/>
      <c r="AB149" s="8"/>
    </row>
    <row r="150" spans="1:28">
      <c r="A150" s="8" t="s">
        <v>327</v>
      </c>
      <c r="B150" s="8">
        <v>4.2391419999999993</v>
      </c>
      <c r="C150" s="8">
        <v>1365367000</v>
      </c>
      <c r="D150" s="8">
        <v>1.9432339999999999E-2</v>
      </c>
      <c r="E150" s="8">
        <v>2768761</v>
      </c>
      <c r="F150" s="8">
        <v>1.887716E-2</v>
      </c>
      <c r="G150" s="8">
        <v>23348.68</v>
      </c>
      <c r="H150" s="8">
        <v>7.6057119999999996</v>
      </c>
      <c r="I150" s="8">
        <v>2.0278520000000001E-3</v>
      </c>
      <c r="J150" s="8">
        <v>7.7145099999999999E-3</v>
      </c>
      <c r="K150" s="8">
        <v>1.7101580000000001E-5</v>
      </c>
      <c r="L150" s="8">
        <v>7.6068829999999998</v>
      </c>
      <c r="M150" s="8">
        <v>8.4331639999999999E-3</v>
      </c>
      <c r="N150" s="8">
        <v>7.6049800000000003</v>
      </c>
      <c r="P150" s="8">
        <v>80.94825765428061</v>
      </c>
      <c r="R150" s="8">
        <f t="shared" si="17"/>
        <v>80.94825765428061</v>
      </c>
      <c r="S150" s="24">
        <f t="shared" ref="S150:S158" si="18">4885245.343*K150-5.57017928</f>
        <v>77.975234772941945</v>
      </c>
      <c r="T150" s="24">
        <f t="shared" si="16"/>
        <v>5.9314848781530092</v>
      </c>
    </row>
    <row r="151" spans="1:28">
      <c r="A151" s="8" t="s">
        <v>328</v>
      </c>
      <c r="B151" s="8">
        <v>4.2235740000000002</v>
      </c>
      <c r="C151" s="8">
        <v>1368511000</v>
      </c>
      <c r="D151" s="8">
        <v>2.5971149999999998E-2</v>
      </c>
      <c r="E151" s="8">
        <v>2775486</v>
      </c>
      <c r="F151" s="8">
        <v>2.6424139999999999E-2</v>
      </c>
      <c r="G151" s="8">
        <v>8581.0319999999992</v>
      </c>
      <c r="H151" s="8">
        <v>0.28571029999999997</v>
      </c>
      <c r="I151" s="8">
        <v>2.0281069999999999E-3</v>
      </c>
      <c r="J151" s="8">
        <v>1.0621749999999999E-2</v>
      </c>
      <c r="K151" s="8">
        <v>6.2703599999999999E-6</v>
      </c>
      <c r="L151" s="8">
        <v>0.29122300000000001</v>
      </c>
      <c r="M151" s="8">
        <v>3.0917330000000002E-3</v>
      </c>
      <c r="N151" s="8">
        <v>0.2925895</v>
      </c>
      <c r="P151" s="8">
        <v>24.359881886065203</v>
      </c>
      <c r="R151" s="8">
        <f t="shared" si="17"/>
        <v>24.359881886065203</v>
      </c>
      <c r="S151" s="24">
        <f t="shared" si="18"/>
        <v>25.062067708933483</v>
      </c>
      <c r="T151" s="24">
        <f t="shared" si="16"/>
        <v>7.2986505443987368E-2</v>
      </c>
    </row>
    <row r="152" spans="1:28">
      <c r="A152" s="8" t="s">
        <v>329</v>
      </c>
      <c r="B152" s="8">
        <v>4.1924380000000001</v>
      </c>
      <c r="C152" s="8">
        <v>1335144000</v>
      </c>
      <c r="D152" s="8">
        <v>1.7879369999999999E-2</v>
      </c>
      <c r="E152" s="8">
        <v>2707719</v>
      </c>
      <c r="F152" s="8">
        <v>2.0625370000000001E-2</v>
      </c>
      <c r="G152" s="8">
        <v>8731.9130000000005</v>
      </c>
      <c r="H152" s="8">
        <v>0.19004740000000001</v>
      </c>
      <c r="I152" s="8">
        <v>2.0280350000000001E-3</v>
      </c>
      <c r="J152" s="8">
        <v>9.4689969999999998E-3</v>
      </c>
      <c r="K152" s="8">
        <v>6.5400710000000001E-6</v>
      </c>
      <c r="L152" s="8">
        <v>0.19900000000000001</v>
      </c>
      <c r="M152" s="8">
        <v>3.2248350000000001E-3</v>
      </c>
      <c r="N152" s="8">
        <v>0.20239170000000001</v>
      </c>
      <c r="P152" s="8">
        <v>25.769003611671472</v>
      </c>
      <c r="R152" s="8">
        <f t="shared" si="17"/>
        <v>25.769003611671472</v>
      </c>
      <c r="S152" s="24">
        <f t="shared" si="18"/>
        <v>26.379672115639359</v>
      </c>
      <c r="T152" s="24">
        <f t="shared" si="16"/>
        <v>5.249554751012233E-2</v>
      </c>
    </row>
    <row r="153" spans="1:28">
      <c r="A153" s="8" t="s">
        <v>330</v>
      </c>
      <c r="B153" s="8">
        <v>4.1730360000000006</v>
      </c>
      <c r="C153" s="8">
        <v>1342756000</v>
      </c>
      <c r="D153" s="8">
        <v>1.819817E-2</v>
      </c>
      <c r="E153" s="8">
        <v>2723027</v>
      </c>
      <c r="F153" s="8">
        <v>2.2119360000000001E-2</v>
      </c>
      <c r="G153" s="8">
        <v>9677.3850000000002</v>
      </c>
      <c r="H153" s="8">
        <v>0.50962779999999996</v>
      </c>
      <c r="I153" s="8">
        <v>2.0279389999999999E-3</v>
      </c>
      <c r="J153" s="8">
        <v>9.74445E-3</v>
      </c>
      <c r="K153" s="8">
        <v>7.2070330000000001E-6</v>
      </c>
      <c r="L153" s="8">
        <v>0.49554490000000001</v>
      </c>
      <c r="M153" s="8">
        <v>3.5538750000000002E-3</v>
      </c>
      <c r="N153" s="8">
        <v>0.49667149999999999</v>
      </c>
      <c r="P153" s="8">
        <v>29.253587645521812</v>
      </c>
      <c r="R153" s="8">
        <f t="shared" si="17"/>
        <v>29.253587645521812</v>
      </c>
      <c r="S153" s="24">
        <f t="shared" si="18"/>
        <v>29.637945120097321</v>
      </c>
      <c r="T153" s="24">
        <f t="shared" si="16"/>
        <v>0.14686932550744117</v>
      </c>
    </row>
    <row r="154" spans="1:28">
      <c r="A154" s="8" t="s">
        <v>331</v>
      </c>
      <c r="B154" s="8">
        <v>4.149254</v>
      </c>
      <c r="C154" s="8">
        <v>1350745000</v>
      </c>
      <c r="D154" s="8">
        <v>1.6511959999999999E-2</v>
      </c>
      <c r="E154" s="8">
        <v>2739090</v>
      </c>
      <c r="F154" s="8">
        <v>1.7078220000000002E-2</v>
      </c>
      <c r="G154" s="8">
        <v>8311.9140000000007</v>
      </c>
      <c r="H154" s="8">
        <v>0.3164053</v>
      </c>
      <c r="I154" s="8">
        <v>2.0278370000000002E-3</v>
      </c>
      <c r="J154" s="8">
        <v>1.0192349999999999E-2</v>
      </c>
      <c r="K154" s="8">
        <v>6.1536020000000003E-6</v>
      </c>
      <c r="L154" s="8">
        <v>0.32361909999999999</v>
      </c>
      <c r="M154" s="8">
        <v>3.0345659999999998E-3</v>
      </c>
      <c r="N154" s="8">
        <v>0.32474160000000002</v>
      </c>
      <c r="P154" s="8">
        <v>23.749872526275148</v>
      </c>
      <c r="R154" s="8">
        <f t="shared" si="17"/>
        <v>23.749872526275148</v>
      </c>
      <c r="S154" s="24">
        <f t="shared" si="18"/>
        <v>24.49167623317549</v>
      </c>
      <c r="T154" s="24">
        <f t="shared" si="16"/>
        <v>7.9259742200716424E-2</v>
      </c>
    </row>
    <row r="155" spans="1:28">
      <c r="A155" s="8" t="s">
        <v>332</v>
      </c>
      <c r="B155" s="8">
        <v>4.153791</v>
      </c>
      <c r="C155" s="8">
        <v>1347160000</v>
      </c>
      <c r="D155" s="8">
        <v>2.1106949999999999E-2</v>
      </c>
      <c r="E155" s="8">
        <v>2730749</v>
      </c>
      <c r="F155" s="8">
        <v>2.413299E-2</v>
      </c>
      <c r="G155" s="8">
        <v>8342.6380000000008</v>
      </c>
      <c r="H155" s="8">
        <v>0.32468999999999998</v>
      </c>
      <c r="I155" s="8">
        <v>2.0270409999999998E-3</v>
      </c>
      <c r="J155" s="8">
        <v>7.589798E-3</v>
      </c>
      <c r="K155" s="8">
        <v>6.1927720000000003E-6</v>
      </c>
      <c r="L155" s="8">
        <v>0.32825690000000002</v>
      </c>
      <c r="M155" s="8">
        <v>3.055079E-3</v>
      </c>
      <c r="N155" s="8">
        <v>0.32729989999999998</v>
      </c>
      <c r="P155" s="8">
        <v>23.954518602972044</v>
      </c>
      <c r="R155" s="8">
        <f t="shared" si="17"/>
        <v>23.954518602972044</v>
      </c>
      <c r="S155" s="24">
        <f t="shared" si="18"/>
        <v>24.683031293260797</v>
      </c>
      <c r="T155" s="24">
        <f t="shared" si="16"/>
        <v>8.1023753349287797E-2</v>
      </c>
    </row>
    <row r="156" spans="1:28">
      <c r="A156" s="8" t="s">
        <v>333</v>
      </c>
      <c r="B156" s="8">
        <v>4.1498010000000001</v>
      </c>
      <c r="C156" s="8">
        <v>1364337000</v>
      </c>
      <c r="D156" s="8">
        <v>4.6676530000000001E-2</v>
      </c>
      <c r="E156" s="8">
        <v>2766959</v>
      </c>
      <c r="F156" s="8">
        <v>4.6891460000000003E-2</v>
      </c>
      <c r="G156" s="8">
        <v>12855.7</v>
      </c>
      <c r="H156" s="8">
        <v>0.2096257</v>
      </c>
      <c r="I156" s="8">
        <v>2.0280609999999998E-3</v>
      </c>
      <c r="J156" s="8">
        <v>7.5397240000000003E-3</v>
      </c>
      <c r="K156" s="8">
        <v>9.422776E-6</v>
      </c>
      <c r="L156" s="8">
        <v>0.23864350000000001</v>
      </c>
      <c r="M156" s="8">
        <v>4.6461990000000002E-3</v>
      </c>
      <c r="N156" s="8">
        <v>0.23769609999999999</v>
      </c>
      <c r="P156" s="8">
        <v>40.829873372318325</v>
      </c>
      <c r="R156" s="8">
        <f t="shared" si="17"/>
        <v>40.829873372318325</v>
      </c>
      <c r="S156" s="24">
        <f t="shared" si="18"/>
        <v>40.462393292132177</v>
      </c>
      <c r="T156" s="24">
        <f t="shared" si="16"/>
        <v>9.6560871536109455E-2</v>
      </c>
    </row>
    <row r="157" spans="1:28">
      <c r="A157" s="8" t="s">
        <v>334</v>
      </c>
      <c r="B157" s="8">
        <v>4.2321790000000004</v>
      </c>
      <c r="C157" s="8">
        <v>1275321000</v>
      </c>
      <c r="D157" s="8">
        <v>0.1269266</v>
      </c>
      <c r="E157" s="8">
        <v>2585296</v>
      </c>
      <c r="F157" s="8">
        <v>0.13063930000000001</v>
      </c>
      <c r="G157" s="8">
        <v>14299.24</v>
      </c>
      <c r="H157" s="8">
        <v>0.91323880000000002</v>
      </c>
      <c r="I157" s="8">
        <v>2.0271709999999999E-3</v>
      </c>
      <c r="J157" s="8">
        <v>1.397955E-2</v>
      </c>
      <c r="K157" s="8">
        <v>1.121296E-5</v>
      </c>
      <c r="L157" s="8">
        <v>0.95202779999999998</v>
      </c>
      <c r="M157" s="8">
        <v>5.5313139999999998E-3</v>
      </c>
      <c r="N157" s="8">
        <v>0.94945270000000004</v>
      </c>
      <c r="P157" s="8">
        <v>50.182799901947206</v>
      </c>
      <c r="R157" s="8">
        <f t="shared" si="17"/>
        <v>50.182799901947206</v>
      </c>
      <c r="S157" s="24">
        <f t="shared" si="18"/>
        <v>49.207881341245283</v>
      </c>
      <c r="T157" s="24">
        <f t="shared" si="16"/>
        <v>0.46847271015966796</v>
      </c>
    </row>
    <row r="158" spans="1:28">
      <c r="A158" s="8" t="s">
        <v>335</v>
      </c>
      <c r="B158" s="8">
        <v>4.2319439999999995</v>
      </c>
      <c r="C158" s="8">
        <v>1185342000</v>
      </c>
      <c r="D158" s="8">
        <v>0.27897949999999999</v>
      </c>
      <c r="E158" s="8">
        <v>2403994</v>
      </c>
      <c r="F158" s="8">
        <v>0.27817609999999998</v>
      </c>
      <c r="G158" s="8">
        <v>7041.5110000000004</v>
      </c>
      <c r="H158" s="8">
        <v>1.8710450000000001</v>
      </c>
      <c r="I158" s="8">
        <v>2.0281040000000002E-3</v>
      </c>
      <c r="J158" s="8">
        <v>1.5643669999999998E-2</v>
      </c>
      <c r="K158" s="8">
        <v>5.9391740000000004E-6</v>
      </c>
      <c r="L158" s="8">
        <v>1.7795019999999999</v>
      </c>
      <c r="M158" s="8">
        <v>2.9284990000000002E-3</v>
      </c>
      <c r="N158" s="8">
        <v>1.787358</v>
      </c>
      <c r="P158" s="8">
        <v>22.629580237943181</v>
      </c>
      <c r="R158" s="8">
        <f t="shared" si="17"/>
        <v>22.629580237943181</v>
      </c>
      <c r="S158" s="24">
        <f t="shared" si="18"/>
        <v>23.444142844766688</v>
      </c>
      <c r="T158" s="24">
        <f t="shared" si="16"/>
        <v>0.41718899080548005</v>
      </c>
    </row>
    <row r="159" spans="1:28" ht="13">
      <c r="A159" s="6" t="s">
        <v>336</v>
      </c>
      <c r="B159" s="6">
        <v>4.1903249999999996</v>
      </c>
      <c r="C159" s="6">
        <v>1282982000</v>
      </c>
      <c r="D159" s="6">
        <v>3.7846560000000001E-2</v>
      </c>
      <c r="E159" s="6">
        <v>2599090</v>
      </c>
      <c r="F159" s="6">
        <v>4.079203E-2</v>
      </c>
      <c r="G159" s="6">
        <v>165317.29999999999</v>
      </c>
      <c r="H159" s="6">
        <v>1.5626770000000001</v>
      </c>
      <c r="I159" s="6">
        <v>2.0258199999999998E-3</v>
      </c>
      <c r="J159" s="6">
        <v>9.3287590000000007E-3</v>
      </c>
      <c r="K159" s="6">
        <v>1.288525E-4</v>
      </c>
      <c r="L159" s="6">
        <v>1.55833</v>
      </c>
      <c r="M159" s="6">
        <v>6.3605430000000004E-2</v>
      </c>
      <c r="N159" s="6">
        <v>1.56006</v>
      </c>
      <c r="O159" s="6"/>
      <c r="S159" s="24"/>
      <c r="T159" s="24"/>
    </row>
    <row r="160" spans="1:28">
      <c r="A160" s="8" t="s">
        <v>337</v>
      </c>
      <c r="B160" s="8">
        <v>4.1750699999999998</v>
      </c>
      <c r="C160" s="8">
        <v>1292639000</v>
      </c>
      <c r="D160" s="8">
        <v>4.4456389999999998E-2</v>
      </c>
      <c r="E160" s="8">
        <v>2619303</v>
      </c>
      <c r="F160" s="8">
        <v>4.6482559999999999E-2</v>
      </c>
      <c r="G160" s="8">
        <v>8189.9830000000002</v>
      </c>
      <c r="H160" s="8">
        <v>0.19777539999999999</v>
      </c>
      <c r="I160" s="8">
        <v>2.0263220000000001E-3</v>
      </c>
      <c r="J160" s="8">
        <v>7.7504180000000002E-3</v>
      </c>
      <c r="K160" s="8">
        <v>6.3358569999999996E-6</v>
      </c>
      <c r="L160" s="8">
        <v>0.18947810000000001</v>
      </c>
      <c r="M160" s="8">
        <v>3.1267740000000001E-3</v>
      </c>
      <c r="N160" s="8">
        <v>0.1860685</v>
      </c>
      <c r="P160" s="8">
        <v>24.70207499521549</v>
      </c>
      <c r="R160" s="8">
        <f t="shared" si="17"/>
        <v>24.70207499521549</v>
      </c>
      <c r="S160" s="24">
        <f>4885245.343*K160-5.57017928</f>
        <v>25.382036623163948</v>
      </c>
      <c r="T160" s="24">
        <f t="shared" si="16"/>
        <v>4.8093400734875218E-2</v>
      </c>
    </row>
    <row r="161" spans="1:41">
      <c r="A161" s="8" t="s">
        <v>338</v>
      </c>
      <c r="B161" s="8">
        <v>4.1291479999999998</v>
      </c>
      <c r="C161" s="8">
        <v>1290899000</v>
      </c>
      <c r="D161" s="8">
        <v>1.298533E-2</v>
      </c>
      <c r="E161" s="8">
        <v>2615992</v>
      </c>
      <c r="F161" s="8">
        <v>1.144269E-2</v>
      </c>
      <c r="G161" s="8">
        <v>10657.41</v>
      </c>
      <c r="H161" s="8">
        <v>0.62647819999999999</v>
      </c>
      <c r="I161" s="8">
        <v>2.0264889999999998E-3</v>
      </c>
      <c r="J161" s="8">
        <v>8.1967419999999999E-3</v>
      </c>
      <c r="K161" s="8">
        <v>8.2557469999999998E-6</v>
      </c>
      <c r="L161" s="8">
        <v>0.6186102</v>
      </c>
      <c r="M161" s="8">
        <v>4.0739230000000001E-3</v>
      </c>
      <c r="N161" s="8">
        <v>0.62035430000000003</v>
      </c>
      <c r="P161" s="8">
        <v>34.732658507842793</v>
      </c>
      <c r="R161" s="8">
        <f t="shared" si="17"/>
        <v>34.732658507842793</v>
      </c>
      <c r="S161" s="24">
        <f>4885245.343*K161-5.57017928</f>
        <v>34.761170304736225</v>
      </c>
      <c r="T161" s="24">
        <f t="shared" si="16"/>
        <v>0.21503614514446937</v>
      </c>
    </row>
    <row r="162" spans="1:41" ht="13">
      <c r="A162" s="6" t="s">
        <v>339</v>
      </c>
      <c r="B162" s="6">
        <v>4.1734270000000002</v>
      </c>
      <c r="C162" s="6">
        <v>1223152000</v>
      </c>
      <c r="D162" s="6">
        <v>0.1254354</v>
      </c>
      <c r="E162" s="6">
        <v>2478337</v>
      </c>
      <c r="F162" s="6">
        <v>0.12683159999999999</v>
      </c>
      <c r="G162" s="6">
        <v>48515.46</v>
      </c>
      <c r="H162" s="6">
        <v>8.7442910000000005</v>
      </c>
      <c r="I162" s="6">
        <v>2.0261879999999999E-3</v>
      </c>
      <c r="J162" s="6">
        <v>8.2712259999999996E-3</v>
      </c>
      <c r="K162" s="6">
        <v>3.972272E-5</v>
      </c>
      <c r="L162" s="6">
        <v>8.8075259999999993</v>
      </c>
      <c r="M162" s="6">
        <v>1.9605350000000001E-2</v>
      </c>
      <c r="N162" s="6">
        <v>8.8100149999999999</v>
      </c>
      <c r="S162" s="24"/>
      <c r="T162" s="24"/>
    </row>
    <row r="163" spans="1:41">
      <c r="A163" s="8" t="s">
        <v>340</v>
      </c>
      <c r="B163" s="8">
        <v>4.1981479999999998</v>
      </c>
      <c r="C163" s="8">
        <v>1298213000</v>
      </c>
      <c r="D163" s="8">
        <v>4.4346139999999999E-2</v>
      </c>
      <c r="E163" s="8">
        <v>2630873</v>
      </c>
      <c r="F163" s="8">
        <v>4.9138729999999999E-2</v>
      </c>
      <c r="G163" s="8">
        <v>8434.2980000000007</v>
      </c>
      <c r="H163" s="8">
        <v>0.70690399999999998</v>
      </c>
      <c r="I163" s="8">
        <v>2.026534E-3</v>
      </c>
      <c r="J163" s="8">
        <v>1.369068E-2</v>
      </c>
      <c r="K163" s="8">
        <v>6.4967230000000004E-6</v>
      </c>
      <c r="L163" s="8">
        <v>0.68667199999999995</v>
      </c>
      <c r="M163" s="8">
        <v>3.2058339999999999E-3</v>
      </c>
      <c r="N163" s="8">
        <v>0.68770180000000003</v>
      </c>
      <c r="P163" s="8">
        <v>25.542529316735113</v>
      </c>
      <c r="R163" s="8">
        <f t="shared" si="17"/>
        <v>25.542529316735113</v>
      </c>
      <c r="S163" s="24">
        <f t="shared" ref="S163:S180" si="19">4885245.343*K163-5.57017928</f>
        <v>26.167906500510995</v>
      </c>
      <c r="T163" s="24">
        <f t="shared" si="16"/>
        <v>0.17968768692518886</v>
      </c>
    </row>
    <row r="164" spans="1:41">
      <c r="A164" s="8" t="s">
        <v>341</v>
      </c>
      <c r="B164" s="8">
        <v>4.2046420000000007</v>
      </c>
      <c r="C164" s="8">
        <v>618973700</v>
      </c>
      <c r="D164" s="8">
        <v>0.18075559999999999</v>
      </c>
      <c r="E164" s="8">
        <v>1258708</v>
      </c>
      <c r="F164" s="8">
        <v>0.17704300000000001</v>
      </c>
      <c r="G164" s="8">
        <v>2907.46</v>
      </c>
      <c r="H164" s="8">
        <v>2.196574</v>
      </c>
      <c r="I164" s="8">
        <v>2.0335430000000001E-3</v>
      </c>
      <c r="J164" s="8">
        <v>2.4305110000000001E-2</v>
      </c>
      <c r="K164" s="8">
        <v>4.6956119999999999E-6</v>
      </c>
      <c r="L164" s="8">
        <v>2.0892140000000001</v>
      </c>
      <c r="M164" s="8">
        <v>2.309125E-3</v>
      </c>
      <c r="N164" s="8">
        <v>2.0951559999999998</v>
      </c>
      <c r="P164" s="8">
        <v>16.132514002830838</v>
      </c>
      <c r="R164" s="8">
        <f t="shared" si="17"/>
        <v>16.132514002830838</v>
      </c>
      <c r="S164" s="24">
        <f t="shared" si="19"/>
        <v>17.369037375534916</v>
      </c>
      <c r="T164" s="24">
        <f t="shared" si="16"/>
        <v>0.36287636051490807</v>
      </c>
    </row>
    <row r="165" spans="1:41">
      <c r="A165" s="8" t="s">
        <v>342</v>
      </c>
      <c r="B165" s="8">
        <v>4.2210700000000001</v>
      </c>
      <c r="C165" s="8">
        <v>1301880000</v>
      </c>
      <c r="D165" s="8">
        <v>3.5941800000000003E-2</v>
      </c>
      <c r="E165" s="8">
        <v>2638802</v>
      </c>
      <c r="F165" s="8">
        <v>3.7959560000000003E-2</v>
      </c>
      <c r="G165" s="8">
        <v>11196.39</v>
      </c>
      <c r="H165" s="8">
        <v>0.88381069999999995</v>
      </c>
      <c r="I165" s="8">
        <v>2.0269160000000001E-3</v>
      </c>
      <c r="J165" s="8">
        <v>1.3887989999999999E-2</v>
      </c>
      <c r="K165" s="8">
        <v>8.6003820000000006E-6</v>
      </c>
      <c r="L165" s="8">
        <v>0.90154849999999997</v>
      </c>
      <c r="M165" s="8">
        <v>4.2430970000000004E-3</v>
      </c>
      <c r="N165" s="8">
        <v>0.90321410000000002</v>
      </c>
      <c r="P165" s="8">
        <v>36.533225284519744</v>
      </c>
      <c r="R165" s="8">
        <f t="shared" si="17"/>
        <v>36.533225284519744</v>
      </c>
      <c r="S165" s="24">
        <f t="shared" si="19"/>
        <v>36.444796833521032</v>
      </c>
      <c r="T165" s="24">
        <f t="shared" si="16"/>
        <v>0.32856751918065635</v>
      </c>
    </row>
    <row r="166" spans="1:41">
      <c r="A166" s="8" t="s">
        <v>343</v>
      </c>
      <c r="B166" s="8">
        <v>4.2006519999999998</v>
      </c>
      <c r="C166" s="8">
        <v>1309497000</v>
      </c>
      <c r="D166" s="8">
        <v>1.373256E-2</v>
      </c>
      <c r="E166" s="8">
        <v>2654398</v>
      </c>
      <c r="F166" s="8">
        <v>1.5955629999999998E-2</v>
      </c>
      <c r="G166" s="8">
        <v>11351.85</v>
      </c>
      <c r="H166" s="8">
        <v>0.1234272</v>
      </c>
      <c r="I166" s="8">
        <v>2.0270349999999999E-3</v>
      </c>
      <c r="J166" s="8">
        <v>7.7053740000000001E-3</v>
      </c>
      <c r="K166" s="8">
        <v>8.6688629999999997E-6</v>
      </c>
      <c r="L166" s="8">
        <v>0.12233430000000001</v>
      </c>
      <c r="M166" s="8">
        <v>4.2766210000000004E-3</v>
      </c>
      <c r="N166" s="8">
        <v>0.1214364</v>
      </c>
      <c r="P166" s="8">
        <v>36.891008485394913</v>
      </c>
      <c r="R166" s="8">
        <f t="shared" si="17"/>
        <v>36.891008485394913</v>
      </c>
      <c r="S166" s="24">
        <f t="shared" si="19"/>
        <v>36.779343319855016</v>
      </c>
      <c r="T166" s="24">
        <f t="shared" si="16"/>
        <v>4.4993752194941401E-2</v>
      </c>
    </row>
    <row r="167" spans="1:41">
      <c r="A167" s="8" t="s">
        <v>344</v>
      </c>
      <c r="B167" s="8">
        <v>4.1798419999999998</v>
      </c>
      <c r="C167" s="8">
        <v>1186997000</v>
      </c>
      <c r="D167" s="8">
        <v>0.1199648</v>
      </c>
      <c r="E167" s="8">
        <v>2406191</v>
      </c>
      <c r="F167" s="8">
        <v>0.123742</v>
      </c>
      <c r="G167" s="8">
        <v>8179.9189999999999</v>
      </c>
      <c r="H167" s="8">
        <v>0.25483689999999998</v>
      </c>
      <c r="I167" s="8">
        <v>2.0271239999999999E-3</v>
      </c>
      <c r="J167" s="8">
        <v>8.8328940000000009E-3</v>
      </c>
      <c r="K167" s="8">
        <v>6.8911930000000002E-6</v>
      </c>
      <c r="L167" s="8">
        <v>0.18573439999999999</v>
      </c>
      <c r="M167" s="8">
        <v>3.399493E-3</v>
      </c>
      <c r="N167" s="8">
        <v>0.18597130000000001</v>
      </c>
      <c r="P167" s="8">
        <v>27.603462119253017</v>
      </c>
      <c r="R167" s="8">
        <f t="shared" si="17"/>
        <v>27.603462119253017</v>
      </c>
      <c r="S167" s="24">
        <f t="shared" si="19"/>
        <v>28.094989230964202</v>
      </c>
      <c r="T167" s="24">
        <f t="shared" si="16"/>
        <v>5.2182059678195974E-2</v>
      </c>
    </row>
    <row r="168" spans="1:41">
      <c r="A168" s="8" t="s">
        <v>345</v>
      </c>
      <c r="B168" s="8">
        <v>4.2063629999999996</v>
      </c>
      <c r="C168" s="8">
        <v>606088000</v>
      </c>
      <c r="D168" s="8">
        <v>0.1331331</v>
      </c>
      <c r="E168" s="8">
        <v>1232929</v>
      </c>
      <c r="F168" s="8">
        <v>0.13160240000000001</v>
      </c>
      <c r="G168" s="8">
        <v>2510.8359999999998</v>
      </c>
      <c r="H168" s="8">
        <v>0.64217409999999997</v>
      </c>
      <c r="I168" s="8">
        <v>2.0342429999999998E-3</v>
      </c>
      <c r="J168" s="8">
        <v>1.3592959999999999E-2</v>
      </c>
      <c r="K168" s="8">
        <v>4.1423549999999997E-6</v>
      </c>
      <c r="L168" s="8">
        <v>0.53277759999999996</v>
      </c>
      <c r="M168" s="8">
        <v>2.0363120000000002E-3</v>
      </c>
      <c r="N168" s="8">
        <v>0.5317115</v>
      </c>
      <c r="P168" s="8">
        <v>13.24198874229735</v>
      </c>
      <c r="R168" s="8">
        <f t="shared" si="17"/>
        <v>13.24198874229735</v>
      </c>
      <c r="S168" s="24">
        <f t="shared" si="19"/>
        <v>14.666241192802767</v>
      </c>
      <c r="T168" s="24">
        <f t="shared" si="16"/>
        <v>7.8138447837225955E-2</v>
      </c>
    </row>
    <row r="169" spans="1:41">
      <c r="A169" s="8" t="s">
        <v>346</v>
      </c>
      <c r="B169" s="8">
        <v>4.2010430000000003</v>
      </c>
      <c r="C169" s="8">
        <v>580455000</v>
      </c>
      <c r="D169" s="8">
        <v>9.8416619999999996E-2</v>
      </c>
      <c r="E169" s="8">
        <v>1179492</v>
      </c>
      <c r="F169" s="8">
        <v>9.4286830000000002E-2</v>
      </c>
      <c r="G169" s="8">
        <v>2714.7730000000001</v>
      </c>
      <c r="H169" s="8">
        <v>0.51772660000000004</v>
      </c>
      <c r="I169" s="8">
        <v>2.032014E-3</v>
      </c>
      <c r="J169" s="8">
        <v>1.361412E-2</v>
      </c>
      <c r="K169" s="8">
        <v>4.677052E-6</v>
      </c>
      <c r="L169" s="8">
        <v>0.530362</v>
      </c>
      <c r="M169" s="8">
        <v>2.3016769999999998E-3</v>
      </c>
      <c r="N169" s="8">
        <v>0.52729890000000001</v>
      </c>
      <c r="P169" s="8">
        <v>16.03554614009164</v>
      </c>
      <c r="R169" s="8">
        <f t="shared" si="17"/>
        <v>16.03554614009164</v>
      </c>
      <c r="S169" s="24">
        <f t="shared" si="19"/>
        <v>17.278367221968836</v>
      </c>
      <c r="T169" s="24">
        <f t="shared" si="16"/>
        <v>9.1637893965778344E-2</v>
      </c>
    </row>
    <row r="170" spans="1:41">
      <c r="A170" s="8" t="s">
        <v>347</v>
      </c>
      <c r="B170" s="8">
        <v>4.2310840000000001</v>
      </c>
      <c r="C170" s="8">
        <v>1276378000</v>
      </c>
      <c r="D170" s="8">
        <v>0.22491430000000001</v>
      </c>
      <c r="E170" s="8">
        <v>2587006</v>
      </c>
      <c r="F170" s="8">
        <v>0.2236158</v>
      </c>
      <c r="G170" s="8">
        <v>13185.12</v>
      </c>
      <c r="H170" s="8">
        <v>0.66912090000000002</v>
      </c>
      <c r="I170" s="8">
        <v>2.0268349999999998E-3</v>
      </c>
      <c r="J170" s="8">
        <v>1.0339549999999999E-2</v>
      </c>
      <c r="K170" s="8">
        <v>1.033049E-5</v>
      </c>
      <c r="L170" s="8">
        <v>0.66672489999999995</v>
      </c>
      <c r="M170" s="8">
        <v>5.0968680000000001E-3</v>
      </c>
      <c r="N170" s="8">
        <v>0.66814640000000003</v>
      </c>
      <c r="P170" s="8">
        <v>45.5722810532693</v>
      </c>
      <c r="R170" s="8">
        <f t="shared" si="17"/>
        <v>45.5722810532693</v>
      </c>
      <c r="S170" s="24">
        <f t="shared" si="19"/>
        <v>44.896798883408074</v>
      </c>
      <c r="T170" s="24">
        <f t="shared" si="16"/>
        <v>0.2993381374586036</v>
      </c>
    </row>
    <row r="171" spans="1:41">
      <c r="A171" s="8" t="s">
        <v>348</v>
      </c>
      <c r="B171" s="8">
        <v>4.1414309999999999</v>
      </c>
      <c r="C171" s="8">
        <v>1326173000</v>
      </c>
      <c r="D171" s="8">
        <v>2.0048960000000001E-2</v>
      </c>
      <c r="E171" s="8">
        <v>2687692</v>
      </c>
      <c r="F171" s="8">
        <v>2.4845659999999999E-2</v>
      </c>
      <c r="G171" s="8">
        <v>9513.0650000000005</v>
      </c>
      <c r="H171" s="8">
        <v>0.22863040000000001</v>
      </c>
      <c r="I171" s="8">
        <v>2.0266529999999998E-3</v>
      </c>
      <c r="J171" s="8">
        <v>1.221829E-2</v>
      </c>
      <c r="K171" s="8">
        <v>7.1733389999999996E-6</v>
      </c>
      <c r="L171" s="8">
        <v>0.23361499999999999</v>
      </c>
      <c r="M171" s="8">
        <v>3.5395000000000001E-3</v>
      </c>
      <c r="N171" s="8">
        <v>0.23356109999999999</v>
      </c>
      <c r="P171" s="8">
        <v>29.07755126798223</v>
      </c>
      <c r="R171" s="8">
        <f t="shared" si="17"/>
        <v>29.07755126798223</v>
      </c>
      <c r="S171" s="24">
        <f t="shared" si="19"/>
        <v>29.473341663510283</v>
      </c>
      <c r="T171" s="24">
        <f t="shared" si="16"/>
        <v>6.8854147127209539E-2</v>
      </c>
    </row>
    <row r="172" spans="1:41" s="6" customFormat="1" ht="13">
      <c r="A172" s="8" t="s">
        <v>349</v>
      </c>
      <c r="B172" s="8">
        <v>4.1605189999999999</v>
      </c>
      <c r="C172" s="8">
        <v>1320689000</v>
      </c>
      <c r="D172" s="8">
        <v>5.9541799999999999E-2</v>
      </c>
      <c r="E172" s="8">
        <v>2676325</v>
      </c>
      <c r="F172" s="8">
        <v>6.115744E-2</v>
      </c>
      <c r="G172" s="8">
        <v>10837.83</v>
      </c>
      <c r="H172" s="8">
        <v>0.2047311</v>
      </c>
      <c r="I172" s="8">
        <v>2.0264609999999998E-3</v>
      </c>
      <c r="J172" s="8">
        <v>1.056675E-2</v>
      </c>
      <c r="K172" s="8">
        <v>8.2061510000000004E-6</v>
      </c>
      <c r="L172" s="8">
        <v>0.1767331</v>
      </c>
      <c r="M172" s="8">
        <v>4.0495009999999996E-3</v>
      </c>
      <c r="N172" s="8">
        <v>0.17887040000000001</v>
      </c>
      <c r="O172" s="8"/>
      <c r="P172" s="8">
        <v>34.473541152217074</v>
      </c>
      <c r="Q172" s="8"/>
      <c r="R172" s="8">
        <f t="shared" si="17"/>
        <v>34.473541152217074</v>
      </c>
      <c r="S172" s="24">
        <f t="shared" si="19"/>
        <v>34.518881676704801</v>
      </c>
      <c r="T172" s="24">
        <f t="shared" si="16"/>
        <v>6.1006289672572371E-2</v>
      </c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</row>
    <row r="173" spans="1:41">
      <c r="A173" s="8" t="s">
        <v>350</v>
      </c>
      <c r="B173" s="8">
        <v>4.2030770000000004</v>
      </c>
      <c r="C173" s="8">
        <v>1338881000</v>
      </c>
      <c r="D173" s="8">
        <v>4.1489900000000003E-2</v>
      </c>
      <c r="E173" s="8">
        <v>2712693</v>
      </c>
      <c r="F173" s="8">
        <v>4.0471359999999998E-2</v>
      </c>
      <c r="G173" s="8">
        <v>11648.32</v>
      </c>
      <c r="H173" s="8">
        <v>0.15261959999999999</v>
      </c>
      <c r="I173" s="8">
        <v>2.0260899999999999E-3</v>
      </c>
      <c r="J173" s="8">
        <v>1.441137E-2</v>
      </c>
      <c r="K173" s="8">
        <v>8.7000050000000001E-6</v>
      </c>
      <c r="L173" s="8">
        <v>0.12647269999999999</v>
      </c>
      <c r="M173" s="8">
        <v>4.2939889999999998E-3</v>
      </c>
      <c r="N173" s="8">
        <v>0.1287874</v>
      </c>
      <c r="P173" s="8">
        <v>37.053711781807856</v>
      </c>
      <c r="R173" s="8">
        <f t="shared" si="17"/>
        <v>37.053711781807856</v>
      </c>
      <c r="S173" s="24">
        <f t="shared" si="19"/>
        <v>36.93147963032672</v>
      </c>
      <c r="T173" s="24">
        <f t="shared" si="16"/>
        <v>4.6708239438424212E-2</v>
      </c>
    </row>
    <row r="174" spans="1:41">
      <c r="A174" s="8" t="s">
        <v>351</v>
      </c>
      <c r="B174" s="8">
        <v>4.1883689999999998</v>
      </c>
      <c r="C174" s="8">
        <v>1344728000</v>
      </c>
      <c r="D174" s="8">
        <v>2.5063149999999999E-2</v>
      </c>
      <c r="E174" s="8">
        <v>2725833</v>
      </c>
      <c r="F174" s="8">
        <v>2.3317640000000001E-2</v>
      </c>
      <c r="G174" s="8">
        <v>14327.8</v>
      </c>
      <c r="H174" s="8">
        <v>1.5006889999999999</v>
      </c>
      <c r="I174" s="8">
        <v>2.0270510000000002E-3</v>
      </c>
      <c r="J174" s="8">
        <v>8.6550610000000004E-3</v>
      </c>
      <c r="K174" s="8">
        <v>1.0654880000000001E-5</v>
      </c>
      <c r="L174" s="8">
        <v>1.5040039999999999</v>
      </c>
      <c r="M174" s="8">
        <v>5.2563599999999999E-3</v>
      </c>
      <c r="N174" s="8">
        <v>1.5049790000000001</v>
      </c>
      <c r="P174" s="8">
        <v>47.267076580961607</v>
      </c>
      <c r="R174" s="8">
        <f t="shared" si="17"/>
        <v>47.267076580961607</v>
      </c>
      <c r="S174" s="24">
        <f t="shared" si="19"/>
        <v>46.481523620223847</v>
      </c>
      <c r="T174" s="24">
        <f t="shared" si="16"/>
        <v>0.69908397450911142</v>
      </c>
    </row>
    <row r="175" spans="1:41">
      <c r="A175" s="8" t="s">
        <v>352</v>
      </c>
      <c r="B175" s="8">
        <v>4.1784339999999993</v>
      </c>
      <c r="C175" s="8">
        <v>1335450000</v>
      </c>
      <c r="D175" s="8">
        <v>7.3688600000000007E-2</v>
      </c>
      <c r="E175" s="8">
        <v>2707004</v>
      </c>
      <c r="F175" s="8">
        <v>7.3503159999999998E-2</v>
      </c>
      <c r="G175" s="8">
        <v>9517.9060000000009</v>
      </c>
      <c r="H175" s="8">
        <v>0.15630060000000001</v>
      </c>
      <c r="I175" s="8">
        <v>2.0270359999999999E-3</v>
      </c>
      <c r="J175" s="8">
        <v>1.2767580000000001E-2</v>
      </c>
      <c r="K175" s="8">
        <v>7.1271559999999998E-6</v>
      </c>
      <c r="L175" s="8">
        <v>0.1622005</v>
      </c>
      <c r="M175" s="8">
        <v>3.516047E-3</v>
      </c>
      <c r="N175" s="8">
        <v>0.16039999999999999</v>
      </c>
      <c r="P175" s="8">
        <v>28.83626534099492</v>
      </c>
      <c r="R175" s="8">
        <f t="shared" si="17"/>
        <v>28.83626534099492</v>
      </c>
      <c r="S175" s="24">
        <f t="shared" si="19"/>
        <v>29.24772637783451</v>
      </c>
      <c r="T175" s="24">
        <f t="shared" si="16"/>
        <v>4.7439958423479457E-2</v>
      </c>
    </row>
    <row r="176" spans="1:41">
      <c r="A176" s="8" t="s">
        <v>353</v>
      </c>
      <c r="B176" s="8">
        <v>4.2065190000000001</v>
      </c>
      <c r="C176" s="8">
        <v>1321941000</v>
      </c>
      <c r="D176" s="8">
        <v>4.6688920000000002E-2</v>
      </c>
      <c r="E176" s="8">
        <v>2678147</v>
      </c>
      <c r="F176" s="8">
        <v>5.0320700000000003E-2</v>
      </c>
      <c r="G176" s="8">
        <v>9844.85</v>
      </c>
      <c r="H176" s="8">
        <v>0.2445293</v>
      </c>
      <c r="I176" s="8">
        <v>2.0259200000000001E-3</v>
      </c>
      <c r="J176" s="8">
        <v>1.1149579999999999E-2</v>
      </c>
      <c r="K176" s="8">
        <v>7.447244E-6</v>
      </c>
      <c r="L176" s="8">
        <v>0.2306521</v>
      </c>
      <c r="M176" s="8">
        <v>3.6759829999999999E-3</v>
      </c>
      <c r="N176" s="8">
        <v>0.2311164</v>
      </c>
      <c r="P176" s="8">
        <v>30.508584804813083</v>
      </c>
      <c r="R176" s="8">
        <f t="shared" si="17"/>
        <v>30.508584804813083</v>
      </c>
      <c r="S176" s="24">
        <f t="shared" si="19"/>
        <v>30.811434789184695</v>
      </c>
      <c r="T176" s="24">
        <f t="shared" si="16"/>
        <v>7.1067221381385076E-2</v>
      </c>
    </row>
    <row r="177" spans="1:41">
      <c r="A177" s="8" t="s">
        <v>354</v>
      </c>
      <c r="B177" s="8">
        <v>4.2321790000000004</v>
      </c>
      <c r="C177" s="8">
        <v>1338165000</v>
      </c>
      <c r="D177" s="8">
        <v>2.014372E-2</v>
      </c>
      <c r="E177" s="8">
        <v>2713702</v>
      </c>
      <c r="F177" s="8">
        <v>2.2248939999999998E-2</v>
      </c>
      <c r="G177" s="8">
        <v>9318.57</v>
      </c>
      <c r="H177" s="8">
        <v>0.21833820000000001</v>
      </c>
      <c r="I177" s="8">
        <v>2.027928E-3</v>
      </c>
      <c r="J177" s="8">
        <v>1.075534E-2</v>
      </c>
      <c r="K177" s="8">
        <v>6.9636989999999997E-6</v>
      </c>
      <c r="L177" s="8">
        <v>0.22017529999999999</v>
      </c>
      <c r="M177" s="8">
        <v>3.4339050000000001E-3</v>
      </c>
      <c r="N177" s="8">
        <v>0.2253368</v>
      </c>
      <c r="P177" s="8">
        <v>27.982274180447433</v>
      </c>
      <c r="R177" s="8">
        <f t="shared" si="17"/>
        <v>27.982274180447433</v>
      </c>
      <c r="S177" s="24">
        <f t="shared" si="19"/>
        <v>28.449198829803763</v>
      </c>
      <c r="T177" s="24">
        <f t="shared" si="16"/>
        <v>6.2638108871116926E-2</v>
      </c>
    </row>
    <row r="178" spans="1:41">
      <c r="A178" s="8" t="s">
        <v>355</v>
      </c>
      <c r="B178" s="8">
        <v>4.2089439999999998</v>
      </c>
      <c r="C178" s="8">
        <v>1333486000</v>
      </c>
      <c r="D178" s="8">
        <v>1.744062E-2</v>
      </c>
      <c r="E178" s="8">
        <v>2703202</v>
      </c>
      <c r="F178" s="8">
        <v>2.202703E-2</v>
      </c>
      <c r="G178" s="8">
        <v>9226.4060000000009</v>
      </c>
      <c r="H178" s="8">
        <v>0.13425139999999999</v>
      </c>
      <c r="I178" s="8">
        <v>2.02717E-3</v>
      </c>
      <c r="J178" s="8">
        <v>1.0185909999999999E-2</v>
      </c>
      <c r="K178" s="8">
        <v>6.9190110000000003E-6</v>
      </c>
      <c r="L178" s="8">
        <v>0.1342518</v>
      </c>
      <c r="M178" s="8">
        <v>3.4131410000000002E-3</v>
      </c>
      <c r="N178" s="8">
        <v>0.13446749999999999</v>
      </c>
      <c r="P178" s="8">
        <v>27.748798973007275</v>
      </c>
      <c r="R178" s="8">
        <f t="shared" si="17"/>
        <v>27.748798973007275</v>
      </c>
      <c r="S178" s="24">
        <f t="shared" si="19"/>
        <v>28.230886985915781</v>
      </c>
      <c r="T178" s="24">
        <f t="shared" si="16"/>
        <v>3.7900473934557685E-2</v>
      </c>
    </row>
    <row r="179" spans="1:41">
      <c r="A179" s="8" t="s">
        <v>356</v>
      </c>
      <c r="B179" s="8">
        <v>4.2299890000000007</v>
      </c>
      <c r="C179" s="8">
        <v>1333425000</v>
      </c>
      <c r="D179" s="8">
        <v>1.340913E-2</v>
      </c>
      <c r="E179" s="8">
        <v>2702016</v>
      </c>
      <c r="F179" s="8">
        <v>1.8286469999999999E-2</v>
      </c>
      <c r="G179" s="8">
        <v>11599.33</v>
      </c>
      <c r="H179" s="8">
        <v>0.4282031</v>
      </c>
      <c r="I179" s="8">
        <v>2.0263719999999998E-3</v>
      </c>
      <c r="J179" s="8">
        <v>9.3456630000000006E-3</v>
      </c>
      <c r="K179" s="8">
        <v>8.6989019999999995E-6</v>
      </c>
      <c r="L179" s="8">
        <v>0.42851450000000002</v>
      </c>
      <c r="M179" s="8">
        <v>4.29284E-3</v>
      </c>
      <c r="N179" s="8">
        <v>0.42657980000000001</v>
      </c>
      <c r="P179" s="8">
        <v>37.047949090396145</v>
      </c>
      <c r="R179" s="8">
        <f t="shared" si="17"/>
        <v>37.047949090396145</v>
      </c>
      <c r="S179" s="24">
        <f t="shared" si="19"/>
        <v>36.926091204713387</v>
      </c>
      <c r="T179" s="24">
        <f t="shared" si="16"/>
        <v>0.15823365509542156</v>
      </c>
    </row>
    <row r="180" spans="1:41" s="6" customFormat="1" ht="13">
      <c r="A180" s="8" t="s">
        <v>357</v>
      </c>
      <c r="B180" s="8">
        <v>3.9480429999999997</v>
      </c>
      <c r="C180" s="8">
        <v>1305278000</v>
      </c>
      <c r="D180" s="8">
        <v>3.5269469999999997E-2</v>
      </c>
      <c r="E180" s="8">
        <v>2647272</v>
      </c>
      <c r="F180" s="8">
        <v>3.4565360000000003E-2</v>
      </c>
      <c r="G180" s="8">
        <v>18383.75</v>
      </c>
      <c r="H180" s="8">
        <v>0.16233049999999999</v>
      </c>
      <c r="I180" s="8">
        <v>2.02813E-3</v>
      </c>
      <c r="J180" s="8">
        <v>1.1086159999999999E-2</v>
      </c>
      <c r="K180" s="8">
        <v>1.408415E-5</v>
      </c>
      <c r="L180" s="8">
        <v>0.15246599999999999</v>
      </c>
      <c r="M180" s="8">
        <v>6.944408E-3</v>
      </c>
      <c r="N180" s="8">
        <v>0.1565725</v>
      </c>
      <c r="O180" s="8"/>
      <c r="P180" s="8">
        <v>65.183508836115493</v>
      </c>
      <c r="Q180" s="8"/>
      <c r="R180" s="8">
        <f>5224561.57*K180-8.4</f>
        <v>65.183508836115493</v>
      </c>
      <c r="S180" s="24">
        <f t="shared" si="19"/>
        <v>63.234348917613453</v>
      </c>
      <c r="T180" s="24">
        <f t="shared" si="16"/>
        <v>9.6410882420728525E-2</v>
      </c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</row>
    <row r="181" spans="1:41" s="6" customFormat="1" ht="13">
      <c r="A181" s="6" t="s">
        <v>358</v>
      </c>
      <c r="B181" s="6">
        <v>3.0000000000000001E-3</v>
      </c>
      <c r="C181" s="6">
        <v>-533.19600000000003</v>
      </c>
      <c r="D181" s="6" t="s">
        <v>193</v>
      </c>
      <c r="E181" s="6">
        <v>566.71789999999999</v>
      </c>
      <c r="F181" s="6" t="s">
        <v>193</v>
      </c>
      <c r="G181" s="6">
        <v>0.14960109999999999</v>
      </c>
      <c r="H181" s="6">
        <v>36.175159999999998</v>
      </c>
      <c r="I181" s="6">
        <v>-0.81201809999999996</v>
      </c>
      <c r="J181" s="6" t="s">
        <v>193</v>
      </c>
      <c r="K181" s="6">
        <v>-1.649946E-4</v>
      </c>
      <c r="L181" s="6">
        <v>33.333329999999997</v>
      </c>
      <c r="M181" s="6">
        <v>4.0503050000000002E-4</v>
      </c>
      <c r="N181" s="6">
        <v>52.213999999999999</v>
      </c>
      <c r="S181" s="7"/>
      <c r="T181" s="24"/>
    </row>
    <row r="182" spans="1:41">
      <c r="A182" s="8" t="s">
        <v>359</v>
      </c>
      <c r="B182" s="8">
        <v>3.9370899999999995</v>
      </c>
      <c r="C182" s="8">
        <v>1268328000</v>
      </c>
      <c r="D182" s="8">
        <v>3.079291E-2</v>
      </c>
      <c r="E182" s="8">
        <v>2570167</v>
      </c>
      <c r="F182" s="8">
        <v>3.150737E-2</v>
      </c>
      <c r="G182" s="8">
        <v>17324.310000000001</v>
      </c>
      <c r="H182" s="8">
        <v>1.1033280000000001</v>
      </c>
      <c r="I182" s="8">
        <v>2.0264229999999999E-3</v>
      </c>
      <c r="J182" s="8">
        <v>1.556126E-2</v>
      </c>
      <c r="K182" s="8">
        <v>1.365971E-5</v>
      </c>
      <c r="L182" s="8">
        <v>1.127003</v>
      </c>
      <c r="M182" s="8">
        <v>6.7407999999999999E-3</v>
      </c>
      <c r="N182" s="8">
        <v>1.1267990000000001</v>
      </c>
      <c r="P182" s="8">
        <v>62.9659959233447</v>
      </c>
      <c r="R182" s="8">
        <f>5224561.57*K182-8.4</f>
        <v>62.9659959233447</v>
      </c>
      <c r="S182" s="24">
        <f>4885245.343*K182-5.57017928</f>
        <v>61.160855384230537</v>
      </c>
      <c r="T182" s="24">
        <f t="shared" si="16"/>
        <v>0.68928467500593971</v>
      </c>
    </row>
    <row r="183" spans="1:41" s="6" customFormat="1" ht="13">
      <c r="A183" s="6" t="s">
        <v>360</v>
      </c>
      <c r="B183" s="6">
        <v>3.9587599999999998</v>
      </c>
      <c r="C183" s="6">
        <v>1278861000</v>
      </c>
      <c r="D183" s="6">
        <v>4.8311809999999997E-2</v>
      </c>
      <c r="E183" s="6">
        <v>2595516</v>
      </c>
      <c r="F183" s="6">
        <v>4.5716939999999998E-2</v>
      </c>
      <c r="G183" s="6">
        <v>99434.28</v>
      </c>
      <c r="H183" s="6">
        <v>5.3902910000000004</v>
      </c>
      <c r="I183" s="6">
        <v>2.029552E-3</v>
      </c>
      <c r="J183" s="6">
        <v>8.7986539999999995E-3</v>
      </c>
      <c r="K183" s="6">
        <v>7.7729169999999999E-5</v>
      </c>
      <c r="L183" s="6">
        <v>5.3525169999999997</v>
      </c>
      <c r="M183" s="6">
        <v>3.8300149999999998E-2</v>
      </c>
      <c r="N183" s="6">
        <v>5.3573810000000002</v>
      </c>
      <c r="S183" s="7"/>
      <c r="T183" s="24"/>
    </row>
    <row r="184" spans="1:41">
      <c r="A184" s="8" t="s">
        <v>361</v>
      </c>
      <c r="B184" s="8">
        <v>3.9812910000000001</v>
      </c>
      <c r="C184" s="8">
        <v>1289986000</v>
      </c>
      <c r="D184" s="8">
        <v>2.2601130000000001E-2</v>
      </c>
      <c r="E184" s="8">
        <v>2615058</v>
      </c>
      <c r="F184" s="8">
        <v>2.516786E-2</v>
      </c>
      <c r="G184" s="8">
        <v>17801.43</v>
      </c>
      <c r="H184" s="8">
        <v>9.6669720000000001E-2</v>
      </c>
      <c r="I184" s="8">
        <v>2.027198E-3</v>
      </c>
      <c r="J184" s="8">
        <v>1.011982E-2</v>
      </c>
      <c r="K184" s="8">
        <v>1.379971E-5</v>
      </c>
      <c r="L184" s="8">
        <v>9.6670339999999993E-2</v>
      </c>
      <c r="M184" s="8">
        <v>6.8072849999999997E-3</v>
      </c>
      <c r="N184" s="8">
        <v>9.6979800000000005E-2</v>
      </c>
      <c r="P184" s="8">
        <v>63.697434543144702</v>
      </c>
      <c r="R184" s="8">
        <f>5224561.57*K184-8.4</f>
        <v>63.697434543144702</v>
      </c>
      <c r="S184" s="24">
        <f>4885245.343*K184-5.57017928</f>
        <v>61.84478973225054</v>
      </c>
      <c r="T184" s="24">
        <f t="shared" si="16"/>
        <v>5.9785568506451676E-2</v>
      </c>
    </row>
    <row r="185" spans="1:41">
      <c r="A185" s="8" t="s">
        <v>362</v>
      </c>
      <c r="B185" s="8">
        <v>4.0125839999999995</v>
      </c>
      <c r="C185" s="8">
        <v>1340508000</v>
      </c>
      <c r="D185" s="8">
        <v>2.498415E-2</v>
      </c>
      <c r="E185" s="8">
        <v>2720546</v>
      </c>
      <c r="F185" s="8">
        <v>2.819835E-2</v>
      </c>
      <c r="G185" s="8">
        <v>27668.13</v>
      </c>
      <c r="H185" s="8">
        <v>0.46006740000000002</v>
      </c>
      <c r="I185" s="8">
        <v>2.0294890000000002E-3</v>
      </c>
      <c r="J185" s="8">
        <v>1.257106E-2</v>
      </c>
      <c r="K185" s="8">
        <v>2.064021E-5</v>
      </c>
      <c r="L185" s="8">
        <v>0.4713367</v>
      </c>
      <c r="M185" s="8">
        <v>1.017011E-2</v>
      </c>
      <c r="N185" s="8">
        <v>0.46492620000000001</v>
      </c>
      <c r="P185" s="8">
        <v>99.436047962729702</v>
      </c>
      <c r="R185" s="8">
        <f>5224561.57*K185-8.4</f>
        <v>99.436047962729702</v>
      </c>
      <c r="S185" s="24">
        <f>4885245.343*K185-5.57017928</f>
        <v>95.262310501042037</v>
      </c>
      <c r="T185" s="24">
        <f t="shared" si="16"/>
        <v>0.44900623065936501</v>
      </c>
    </row>
    <row r="186" spans="1:41" s="6" customFormat="1" ht="13">
      <c r="A186" s="8" t="s">
        <v>363</v>
      </c>
      <c r="B186" s="8">
        <v>3.94773</v>
      </c>
      <c r="C186" s="8">
        <v>1319969000</v>
      </c>
      <c r="D186" s="8">
        <v>6.9716799999999995E-2</v>
      </c>
      <c r="E186" s="8">
        <v>2678375</v>
      </c>
      <c r="F186" s="8">
        <v>6.7986950000000004E-2</v>
      </c>
      <c r="G186" s="8">
        <v>18696.03</v>
      </c>
      <c r="H186" s="8">
        <v>0.12653229999999999</v>
      </c>
      <c r="I186" s="8">
        <v>2.0291200000000001E-3</v>
      </c>
      <c r="J186" s="8">
        <v>1.2829399999999999E-2</v>
      </c>
      <c r="K186" s="8">
        <v>1.4164129999999999E-5</v>
      </c>
      <c r="L186" s="8">
        <v>0.15398310000000001</v>
      </c>
      <c r="M186" s="8">
        <v>6.9804309999999996E-3</v>
      </c>
      <c r="N186" s="8">
        <v>0.15626409999999999</v>
      </c>
      <c r="O186" s="8"/>
      <c r="P186" s="8">
        <v>65.601369270484099</v>
      </c>
      <c r="Q186" s="8"/>
      <c r="R186" s="8">
        <f>5224561.57*K186-8.4</f>
        <v>65.601369270484099</v>
      </c>
      <c r="S186" s="24">
        <f>4885245.343*K186-5.57017928</f>
        <v>63.625070840146599</v>
      </c>
      <c r="T186" s="24">
        <f t="shared" si="16"/>
        <v>9.7971856456853773E-2</v>
      </c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</row>
    <row r="187" spans="1:41" s="6" customFormat="1" ht="13">
      <c r="A187" s="8" t="s">
        <v>364</v>
      </c>
      <c r="B187" s="8">
        <v>3.9245730000000001</v>
      </c>
      <c r="C187" s="8">
        <v>1299909000</v>
      </c>
      <c r="D187" s="8">
        <v>5.1920620000000001E-2</v>
      </c>
      <c r="E187" s="8">
        <v>2638490</v>
      </c>
      <c r="F187" s="8">
        <v>5.7506059999999998E-2</v>
      </c>
      <c r="G187" s="8">
        <v>18144.63</v>
      </c>
      <c r="H187" s="8">
        <v>0.1272876</v>
      </c>
      <c r="I187" s="8">
        <v>2.029749E-3</v>
      </c>
      <c r="J187" s="8">
        <v>1.0972249999999999E-2</v>
      </c>
      <c r="K187" s="8">
        <v>1.395835E-5</v>
      </c>
      <c r="L187" s="8">
        <v>0.1015638</v>
      </c>
      <c r="M187" s="8">
        <v>6.8768809999999996E-3</v>
      </c>
      <c r="N187" s="8">
        <v>9.6062099999999997E-2</v>
      </c>
      <c r="O187" s="8"/>
      <c r="P187" s="8">
        <v>64.526258990609492</v>
      </c>
      <c r="Q187" s="8"/>
      <c r="R187" s="8">
        <f>5224561.57*K187-8.4</f>
        <v>64.526258990609492</v>
      </c>
      <c r="S187" s="24">
        <f>4885245.343*K187-5.57017928</f>
        <v>62.619785053464064</v>
      </c>
      <c r="T187" s="24">
        <f t="shared" si="16"/>
        <v>6.3599033252130135E-2</v>
      </c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</row>
    <row r="188" spans="1:41">
      <c r="A188" s="8" t="s">
        <v>365</v>
      </c>
      <c r="B188" s="8">
        <v>3.9268420000000002</v>
      </c>
      <c r="C188" s="8">
        <v>1344430000</v>
      </c>
      <c r="D188" s="8">
        <v>2.938282E-2</v>
      </c>
      <c r="E188" s="8">
        <v>2729385</v>
      </c>
      <c r="F188" s="8">
        <v>3.2153710000000002E-2</v>
      </c>
      <c r="G188" s="8">
        <v>22604.799999999999</v>
      </c>
      <c r="H188" s="8">
        <v>0.81598389999999998</v>
      </c>
      <c r="I188" s="8">
        <v>2.0301429999999999E-3</v>
      </c>
      <c r="J188" s="8">
        <v>9.5882350000000005E-3</v>
      </c>
      <c r="K188" s="8">
        <v>1.6814030000000001E-5</v>
      </c>
      <c r="L188" s="8">
        <v>0.83276779999999995</v>
      </c>
      <c r="M188" s="8">
        <v>8.2821939999999997E-3</v>
      </c>
      <c r="N188" s="8">
        <v>0.83304080000000003</v>
      </c>
      <c r="P188" s="8">
        <v>79.445934974827097</v>
      </c>
      <c r="R188" s="8">
        <f>5224561.57*K188-8.4</f>
        <v>79.445934974827097</v>
      </c>
      <c r="S188" s="24">
        <f>4885245.343*K188-5.57017928</f>
        <v>76.570482474562297</v>
      </c>
      <c r="T188" s="24">
        <f t="shared" si="16"/>
        <v>0.63765432235279795</v>
      </c>
    </row>
    <row r="189" spans="1:41" s="6" customFormat="1" ht="13">
      <c r="A189" s="6" t="s">
        <v>366</v>
      </c>
      <c r="B189" s="6">
        <v>3.9530489999999996</v>
      </c>
      <c r="C189" s="6">
        <v>3557.7829999999999</v>
      </c>
      <c r="D189" s="6" t="s">
        <v>193</v>
      </c>
      <c r="E189" s="6">
        <v>759.12850000000003</v>
      </c>
      <c r="F189" s="6" t="s">
        <v>193</v>
      </c>
      <c r="G189" s="6">
        <v>1.529255</v>
      </c>
      <c r="H189" s="6">
        <v>11.282030000000001</v>
      </c>
      <c r="I189" s="6">
        <v>0.2166177</v>
      </c>
      <c r="J189" s="6" t="s">
        <v>193</v>
      </c>
      <c r="K189" s="6">
        <v>4.2195429999999999E-4</v>
      </c>
      <c r="L189" s="6">
        <v>41.682540000000003</v>
      </c>
      <c r="M189" s="6">
        <v>-2.8077459999999999E-3</v>
      </c>
      <c r="N189" s="6">
        <v>10.42515</v>
      </c>
      <c r="S189" s="7"/>
      <c r="T189" s="24"/>
    </row>
    <row r="190" spans="1:41" s="6" customFormat="1" ht="13">
      <c r="A190" s="6" t="s">
        <v>367</v>
      </c>
      <c r="B190" s="6">
        <v>3.0000000000000001E-3</v>
      </c>
      <c r="C190" s="6">
        <v>-1316.575</v>
      </c>
      <c r="D190" s="6" t="s">
        <v>193</v>
      </c>
      <c r="E190" s="6">
        <v>1026.2190000000001</v>
      </c>
      <c r="F190" s="6" t="s">
        <v>193</v>
      </c>
      <c r="G190" s="6">
        <v>9.9734039999999996E-2</v>
      </c>
      <c r="H190" s="6">
        <v>41.275950000000002</v>
      </c>
      <c r="I190" s="6">
        <v>-0.58799999999999997</v>
      </c>
      <c r="J190" s="6" t="s">
        <v>193</v>
      </c>
      <c r="K190" s="6">
        <v>-7.279699E-5</v>
      </c>
      <c r="L190" s="6">
        <v>40.824820000000003</v>
      </c>
      <c r="M190" s="6">
        <v>2.3858500000000001E-4</v>
      </c>
      <c r="N190" s="6">
        <v>60.504759999999997</v>
      </c>
      <c r="S190" s="7"/>
      <c r="T190" s="24"/>
    </row>
    <row r="191" spans="1:41">
      <c r="A191" s="8" t="s">
        <v>368</v>
      </c>
      <c r="B191" s="8">
        <v>3.9414709999999999</v>
      </c>
      <c r="C191" s="8">
        <v>1253401000</v>
      </c>
      <c r="D191" s="8">
        <v>8.0254919999999993E-2</v>
      </c>
      <c r="E191" s="8">
        <v>2538608</v>
      </c>
      <c r="F191" s="8">
        <v>0.1185349</v>
      </c>
      <c r="G191" s="8">
        <v>15647.07</v>
      </c>
      <c r="H191" s="8">
        <v>0.16204579999999999</v>
      </c>
      <c r="I191" s="8">
        <v>2.0253799999999998E-3</v>
      </c>
      <c r="J191" s="8">
        <v>0.1040234</v>
      </c>
      <c r="K191" s="8">
        <v>1.2483730000000001E-5</v>
      </c>
      <c r="L191" s="8">
        <v>0.155754</v>
      </c>
      <c r="M191" s="8">
        <v>6.163735E-3</v>
      </c>
      <c r="N191" s="8">
        <v>0.1805436</v>
      </c>
      <c r="P191" s="8">
        <v>56.822016008256107</v>
      </c>
      <c r="R191" s="8">
        <f>5224561.57*K191-8.4</f>
        <v>56.822016008256107</v>
      </c>
      <c r="S191" s="24">
        <f>4885245.343*K191-5.57017928</f>
        <v>55.415904565769402</v>
      </c>
      <c r="T191" s="24">
        <f t="shared" si="16"/>
        <v>8.6312487997368487E-2</v>
      </c>
    </row>
    <row r="192" spans="1:41">
      <c r="A192" s="8" t="s">
        <v>369</v>
      </c>
      <c r="B192" s="8">
        <v>4.0666409999999997</v>
      </c>
      <c r="C192" s="8">
        <v>686468700</v>
      </c>
      <c r="D192" s="8">
        <v>0.1117876</v>
      </c>
      <c r="E192" s="8">
        <v>1395629</v>
      </c>
      <c r="F192" s="8">
        <v>0.111475</v>
      </c>
      <c r="G192" s="8">
        <v>11346.95</v>
      </c>
      <c r="H192" s="8">
        <v>0.65510550000000001</v>
      </c>
      <c r="I192" s="8">
        <v>2.0330560000000001E-3</v>
      </c>
      <c r="J192" s="8">
        <v>1.404588E-2</v>
      </c>
      <c r="K192" s="8">
        <v>1.6530189999999999E-5</v>
      </c>
      <c r="L192" s="8">
        <v>0.68978680000000003</v>
      </c>
      <c r="M192" s="8">
        <v>8.130712E-3</v>
      </c>
      <c r="N192" s="8">
        <v>0.68986449999999999</v>
      </c>
      <c r="P192" s="8">
        <v>77.9629954187983</v>
      </c>
      <c r="R192" s="8">
        <f>5224561.57*K192-8.4</f>
        <v>77.9629954187983</v>
      </c>
      <c r="S192" s="24">
        <f>4885245.343*K192-5.57017928</f>
        <v>75.18385443640517</v>
      </c>
      <c r="T192" s="24">
        <f t="shared" si="16"/>
        <v>0.51860830363353727</v>
      </c>
    </row>
    <row r="193" spans="1:41" s="6" customFormat="1" ht="13">
      <c r="A193" s="6" t="s">
        <v>370</v>
      </c>
      <c r="B193" s="6">
        <v>4.0930049999999998</v>
      </c>
      <c r="C193" s="6">
        <v>558544700</v>
      </c>
      <c r="D193" s="6">
        <v>0.1030861</v>
      </c>
      <c r="E193" s="6">
        <v>1135226</v>
      </c>
      <c r="F193" s="6">
        <v>0.10348839999999999</v>
      </c>
      <c r="G193" s="6">
        <v>120362.6</v>
      </c>
      <c r="H193" s="6">
        <v>0.69689029999999996</v>
      </c>
      <c r="I193" s="6">
        <v>2.032472E-3</v>
      </c>
      <c r="J193" s="6">
        <v>1.614618E-2</v>
      </c>
      <c r="K193" s="6">
        <v>2.1549979999999999E-4</v>
      </c>
      <c r="L193" s="6">
        <v>0.71629549999999997</v>
      </c>
      <c r="M193" s="6">
        <v>0.1060289</v>
      </c>
      <c r="N193" s="6">
        <v>0.71971030000000003</v>
      </c>
      <c r="S193" s="7"/>
      <c r="T193" s="24"/>
    </row>
    <row r="194" spans="1:41" s="6" customFormat="1" ht="13">
      <c r="A194" s="8" t="s">
        <v>371</v>
      </c>
      <c r="B194" s="8">
        <v>4.1133459999999999</v>
      </c>
      <c r="C194" s="8">
        <v>522005700</v>
      </c>
      <c r="D194" s="8">
        <v>6.0359250000000003E-2</v>
      </c>
      <c r="E194" s="8">
        <v>1061467</v>
      </c>
      <c r="F194" s="8">
        <v>5.8983580000000001E-2</v>
      </c>
      <c r="G194" s="8">
        <v>3704.1170000000002</v>
      </c>
      <c r="H194" s="8">
        <v>0.45961839999999998</v>
      </c>
      <c r="I194" s="8">
        <v>2.0334400000000001E-3</v>
      </c>
      <c r="J194" s="8">
        <v>1.645421E-2</v>
      </c>
      <c r="K194" s="8">
        <v>7.0957950000000004E-6</v>
      </c>
      <c r="L194" s="8">
        <v>0.42560880000000001</v>
      </c>
      <c r="M194" s="8">
        <v>3.489551E-3</v>
      </c>
      <c r="N194" s="8">
        <v>0.42507790000000001</v>
      </c>
      <c r="O194" s="8"/>
      <c r="P194" s="8">
        <v>28.672417865598156</v>
      </c>
      <c r="Q194" s="8"/>
      <c r="R194" s="8">
        <f>5224561.57*K194-8.4</f>
        <v>28.672417865598156</v>
      </c>
      <c r="S194" s="24">
        <f>4885245.343*K194-5.57017928</f>
        <v>29.094520198632694</v>
      </c>
      <c r="T194" s="24">
        <f t="shared" si="16"/>
        <v>0.12382883828315823</v>
      </c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</row>
    <row r="195" spans="1:41">
      <c r="A195" s="8" t="s">
        <v>372</v>
      </c>
      <c r="B195" s="8">
        <v>4.0968390000000001</v>
      </c>
      <c r="C195" s="8">
        <v>549606500</v>
      </c>
      <c r="D195" s="8">
        <v>0.10320559999999999</v>
      </c>
      <c r="E195" s="8">
        <v>1117509</v>
      </c>
      <c r="F195" s="8">
        <v>0.10739799999999999</v>
      </c>
      <c r="G195" s="8">
        <v>4523.4660000000003</v>
      </c>
      <c r="H195" s="8">
        <v>0.53528560000000003</v>
      </c>
      <c r="I195" s="8">
        <v>2.0332879999999998E-3</v>
      </c>
      <c r="J195" s="8">
        <v>2.5496540000000002E-2</v>
      </c>
      <c r="K195" s="8">
        <v>8.2299090000000002E-6</v>
      </c>
      <c r="L195" s="8">
        <v>0.44685150000000001</v>
      </c>
      <c r="M195" s="8">
        <v>4.0475850000000002E-3</v>
      </c>
      <c r="N195" s="8">
        <v>0.44548359999999998</v>
      </c>
      <c r="P195" s="8">
        <v>34.597666285997136</v>
      </c>
      <c r="R195" s="8">
        <f>5224561.57*K195-8.4</f>
        <v>34.597666285997136</v>
      </c>
      <c r="S195" s="24">
        <f>4885245.343*K195-5.57017928</f>
        <v>34.634945335563792</v>
      </c>
      <c r="T195" s="24">
        <f t="shared" si="16"/>
        <v>0.15476677275614684</v>
      </c>
    </row>
    <row r="196" spans="1:41" ht="13">
      <c r="A196" s="6" t="s">
        <v>373</v>
      </c>
      <c r="B196" s="6">
        <v>4.1144409999999993</v>
      </c>
      <c r="C196" s="6">
        <v>1289129000</v>
      </c>
      <c r="D196" s="6">
        <v>0.81742519999999996</v>
      </c>
      <c r="E196" s="6">
        <v>2622826</v>
      </c>
      <c r="F196" s="6">
        <v>0.86289450000000001</v>
      </c>
      <c r="G196" s="6">
        <v>397.74639999999999</v>
      </c>
      <c r="H196" s="6">
        <v>1.2967139999999999</v>
      </c>
      <c r="I196" s="6">
        <v>2.034527E-3</v>
      </c>
      <c r="J196" s="6">
        <v>0.2062282</v>
      </c>
      <c r="K196" s="6">
        <v>3.0844659999999999E-7</v>
      </c>
      <c r="L196" s="6">
        <v>0.77881509999999998</v>
      </c>
      <c r="M196" s="6">
        <v>1.516198E-4</v>
      </c>
      <c r="N196" s="6">
        <v>0.82981510000000003</v>
      </c>
      <c r="O196" s="6"/>
      <c r="P196" s="6"/>
      <c r="Q196" s="6"/>
      <c r="R196" s="6"/>
      <c r="S196" s="24"/>
      <c r="T196" s="24"/>
      <c r="U196" s="6"/>
    </row>
    <row r="197" spans="1:41">
      <c r="A197" s="8" t="s">
        <v>374</v>
      </c>
      <c r="B197" s="8">
        <v>4.1352500000000001</v>
      </c>
      <c r="C197" s="8">
        <v>1294814000</v>
      </c>
      <c r="D197" s="8">
        <v>3.299672E-2</v>
      </c>
      <c r="E197" s="8">
        <v>2624003</v>
      </c>
      <c r="F197" s="8">
        <v>3.1256609999999997E-2</v>
      </c>
      <c r="G197" s="8">
        <v>16463.27</v>
      </c>
      <c r="H197" s="8">
        <v>0.73523450000000001</v>
      </c>
      <c r="I197" s="8">
        <v>2.026548E-3</v>
      </c>
      <c r="J197" s="8">
        <v>1.1362860000000001E-2</v>
      </c>
      <c r="K197" s="8">
        <v>1.271499E-5</v>
      </c>
      <c r="L197" s="8">
        <v>0.75022420000000001</v>
      </c>
      <c r="M197" s="8">
        <v>6.2741910000000001E-3</v>
      </c>
      <c r="N197" s="8">
        <v>0.74742679999999995</v>
      </c>
      <c r="P197" s="8">
        <v>58.03024811693431</v>
      </c>
      <c r="R197" s="8">
        <f>5224561.57*K197-8.4</f>
        <v>58.03024811693431</v>
      </c>
      <c r="S197" s="24">
        <f>4885245.343*K197-5.57017928</f>
        <v>56.545666403791579</v>
      </c>
      <c r="T197" s="24">
        <f t="shared" si="16"/>
        <v>0.42421927341251409</v>
      </c>
    </row>
    <row r="198" spans="1:41" ht="13">
      <c r="A198" s="6" t="s">
        <v>375</v>
      </c>
      <c r="B198" s="6">
        <v>4.1474539999999998</v>
      </c>
      <c r="C198" s="6">
        <v>1289774000</v>
      </c>
      <c r="D198" s="6">
        <v>0.1101338</v>
      </c>
      <c r="E198" s="6">
        <v>2615220</v>
      </c>
      <c r="F198" s="6">
        <v>0.1117776</v>
      </c>
      <c r="G198" s="6">
        <v>490071.5</v>
      </c>
      <c r="H198" s="6">
        <v>3.0476869999999998</v>
      </c>
      <c r="I198" s="6">
        <v>2.027657E-3</v>
      </c>
      <c r="J198" s="6">
        <v>1.25906E-2</v>
      </c>
      <c r="K198" s="6">
        <v>3.7980209999999997E-4</v>
      </c>
      <c r="L198" s="6">
        <v>2.956556</v>
      </c>
      <c r="M198" s="6">
        <v>0.18730869999999999</v>
      </c>
      <c r="N198" s="6">
        <v>2.9536560000000001</v>
      </c>
      <c r="O198" s="6"/>
      <c r="S198" s="24"/>
      <c r="T198" s="24"/>
    </row>
    <row r="199" spans="1:41">
      <c r="A199" s="8" t="s">
        <v>376</v>
      </c>
      <c r="B199" s="8">
        <v>4.1330599999999995</v>
      </c>
      <c r="C199" s="8">
        <v>1288623000</v>
      </c>
      <c r="D199" s="8">
        <v>2.5472359999999999E-2</v>
      </c>
      <c r="E199" s="8">
        <v>2612390</v>
      </c>
      <c r="F199" s="8">
        <v>2.7588629999999999E-2</v>
      </c>
      <c r="G199" s="8">
        <v>39722.11</v>
      </c>
      <c r="H199" s="8">
        <v>2.175392</v>
      </c>
      <c r="I199" s="8">
        <v>2.0272720000000001E-3</v>
      </c>
      <c r="J199" s="8">
        <v>9.7923290000000007E-3</v>
      </c>
      <c r="K199" s="8">
        <v>3.0826040000000002E-5</v>
      </c>
      <c r="L199" s="8">
        <v>2.1830120000000002</v>
      </c>
      <c r="M199" s="8">
        <v>1.520576E-2</v>
      </c>
      <c r="N199" s="8">
        <v>2.1847349999999999</v>
      </c>
      <c r="P199" s="8">
        <v>152.65254393928282</v>
      </c>
      <c r="R199" s="8">
        <f>5224561.57*K199-8.4</f>
        <v>152.65254393928282</v>
      </c>
      <c r="S199" s="24">
        <f>4885245.343*K199-5.57017928</f>
        <v>145.02258907313174</v>
      </c>
      <c r="T199" s="24">
        <f t="shared" si="16"/>
        <v>3.1658605221771552</v>
      </c>
    </row>
    <row r="200" spans="1:41">
      <c r="A200" s="8" t="s">
        <v>377</v>
      </c>
      <c r="B200" s="8">
        <v>4.1424479999999999</v>
      </c>
      <c r="C200" s="8">
        <v>1316792000</v>
      </c>
      <c r="D200" s="8">
        <v>6.0161359999999997E-2</v>
      </c>
      <c r="E200" s="8">
        <v>2668016</v>
      </c>
      <c r="F200" s="8">
        <v>5.8628979999999997E-2</v>
      </c>
      <c r="G200" s="8">
        <v>41178.230000000003</v>
      </c>
      <c r="H200" s="8">
        <v>3.956569</v>
      </c>
      <c r="I200" s="8">
        <v>2.0261480000000002E-3</v>
      </c>
      <c r="J200" s="8">
        <v>7.6789659999999997E-3</v>
      </c>
      <c r="K200" s="8">
        <v>3.1281790000000002E-5</v>
      </c>
      <c r="L200" s="8">
        <v>4.0184350000000002</v>
      </c>
      <c r="M200" s="8">
        <v>1.543891E-2</v>
      </c>
      <c r="N200" s="8">
        <v>4.0169620000000004</v>
      </c>
      <c r="P200" s="8">
        <v>155.03363787481032</v>
      </c>
      <c r="R200" s="8">
        <f>5224561.57*K200-8.4</f>
        <v>155.03363787481032</v>
      </c>
      <c r="S200" s="24">
        <f>4885245.343*K200-5.57017928</f>
        <v>147.24903963820401</v>
      </c>
      <c r="T200" s="24">
        <f t="shared" si="16"/>
        <v>5.9171069459854637</v>
      </c>
    </row>
    <row r="201" spans="1:41">
      <c r="A201" s="8" t="s">
        <v>378</v>
      </c>
      <c r="B201" s="8">
        <v>4.1535570000000002</v>
      </c>
      <c r="C201" s="8">
        <v>1293477000</v>
      </c>
      <c r="D201" s="8">
        <v>2.0975580000000001E-2</v>
      </c>
      <c r="E201" s="8">
        <v>2621539</v>
      </c>
      <c r="F201" s="8">
        <v>2.1097790000000002E-2</v>
      </c>
      <c r="G201" s="8">
        <v>18994.03</v>
      </c>
      <c r="H201" s="8">
        <v>2.1504020000000001</v>
      </c>
      <c r="I201" s="8">
        <v>2.0267390000000001E-3</v>
      </c>
      <c r="J201" s="8">
        <v>9.1102560000000006E-3</v>
      </c>
      <c r="K201" s="8">
        <v>1.468373E-5</v>
      </c>
      <c r="L201" s="8">
        <v>2.13388</v>
      </c>
      <c r="M201" s="8">
        <v>7.2451390000000003E-3</v>
      </c>
      <c r="N201" s="8">
        <v>2.1395140000000001</v>
      </c>
      <c r="P201" s="8">
        <v>68.316051462256098</v>
      </c>
      <c r="R201" s="8">
        <f>5224561.57*K201-8.4</f>
        <v>68.316051462256098</v>
      </c>
      <c r="S201" s="24">
        <f>4885245.343*K201-5.57017928</f>
        <v>66.163444320369393</v>
      </c>
      <c r="T201" s="24">
        <f t="shared" si="16"/>
        <v>1.4118485056634984</v>
      </c>
    </row>
    <row r="202" spans="1:41">
      <c r="A202" s="8" t="s">
        <v>379</v>
      </c>
      <c r="B202" s="8">
        <v>4.1421349999999997</v>
      </c>
      <c r="C202" s="8">
        <v>1315648000</v>
      </c>
      <c r="D202" s="8">
        <v>7.8024159999999995E-2</v>
      </c>
      <c r="E202" s="8">
        <v>2665086</v>
      </c>
      <c r="F202" s="8">
        <v>7.4239579999999999E-2</v>
      </c>
      <c r="G202" s="8">
        <v>19118.349999999999</v>
      </c>
      <c r="H202" s="8">
        <v>0.29785030000000001</v>
      </c>
      <c r="I202" s="8">
        <v>2.0256850000000002E-3</v>
      </c>
      <c r="J202" s="8">
        <v>1.1936230000000001E-2</v>
      </c>
      <c r="K202" s="8">
        <v>1.4531270000000001E-5</v>
      </c>
      <c r="L202" s="8">
        <v>0.2448717</v>
      </c>
      <c r="M202" s="8">
        <v>7.1735080000000003E-3</v>
      </c>
      <c r="N202" s="8">
        <v>0.24526400000000001</v>
      </c>
      <c r="P202" s="8">
        <v>67.519514805293895</v>
      </c>
      <c r="R202" s="8">
        <f>5224561.57*K202-8.4</f>
        <v>67.519514805293895</v>
      </c>
      <c r="S202" s="24">
        <f>4885245.343*K202-5.57017928</f>
        <v>65.418639815375613</v>
      </c>
      <c r="T202" s="24">
        <f t="shared" si="16"/>
        <v>0.16019173543278711</v>
      </c>
    </row>
    <row r="203" spans="1:41" ht="13">
      <c r="A203" s="6" t="s">
        <v>380</v>
      </c>
      <c r="B203" s="6">
        <v>4.132199</v>
      </c>
      <c r="C203" s="6">
        <v>1292207000</v>
      </c>
      <c r="D203" s="6">
        <v>2.3299730000000001E-2</v>
      </c>
      <c r="E203" s="6">
        <v>2614576</v>
      </c>
      <c r="F203" s="6">
        <v>2.4433199999999999E-2</v>
      </c>
      <c r="G203" s="6">
        <v>16543.84</v>
      </c>
      <c r="H203" s="6">
        <v>2.0931139999999999</v>
      </c>
      <c r="I203" s="6">
        <v>2.023342E-3</v>
      </c>
      <c r="J203" s="6">
        <v>1.20599E-2</v>
      </c>
      <c r="K203" s="6">
        <v>1.2803459999999999E-5</v>
      </c>
      <c r="L203" s="6">
        <v>2.1103860000000001</v>
      </c>
      <c r="M203" s="6">
        <v>6.3278509999999998E-3</v>
      </c>
      <c r="N203" s="6">
        <v>2.1088309999999999</v>
      </c>
      <c r="O203" s="6"/>
      <c r="P203" s="6"/>
      <c r="Q203" s="6"/>
      <c r="S203" s="7"/>
      <c r="T203" s="24"/>
    </row>
    <row r="204" spans="1:41">
      <c r="A204" s="8" t="s">
        <v>381</v>
      </c>
      <c r="B204" s="8">
        <v>4.0559240000000001</v>
      </c>
      <c r="C204" s="8">
        <v>473187000</v>
      </c>
      <c r="D204" s="8">
        <v>0.203489</v>
      </c>
      <c r="E204" s="8">
        <v>962449.3</v>
      </c>
      <c r="F204" s="8">
        <v>0.20913799999999999</v>
      </c>
      <c r="G204" s="8">
        <v>3233.23</v>
      </c>
      <c r="H204" s="8">
        <v>1.9100299999999999</v>
      </c>
      <c r="I204" s="8">
        <v>2.03397E-3</v>
      </c>
      <c r="J204" s="8">
        <v>2.5001809999999999E-2</v>
      </c>
      <c r="K204" s="8">
        <v>6.8295889999999997E-6</v>
      </c>
      <c r="L204" s="8">
        <v>1.6996199999999999</v>
      </c>
      <c r="M204" s="8">
        <v>3.3577260000000001E-3</v>
      </c>
      <c r="N204" s="8">
        <v>1.6945589999999999</v>
      </c>
      <c r="P204" s="8">
        <v>27.281608228294729</v>
      </c>
      <c r="R204" s="8">
        <f t="shared" ref="R204:R265" si="20">5224561.57*K204-8.4</f>
        <v>27.281608228294729</v>
      </c>
      <c r="S204" s="24">
        <f t="shared" ref="S204:S234" si="21">4885245.343*K204-5.57017928</f>
        <v>27.794038576854028</v>
      </c>
      <c r="T204" s="24">
        <f t="shared" ref="T204:T265" si="22">S204*L204/100</f>
        <v>0.47239303845992636</v>
      </c>
    </row>
    <row r="205" spans="1:41" ht="13">
      <c r="A205" s="6" t="s">
        <v>382</v>
      </c>
      <c r="B205" s="6">
        <v>4.0678930000000006</v>
      </c>
      <c r="C205" s="6">
        <v>461157800</v>
      </c>
      <c r="D205" s="6">
        <v>4.1663949999999998E-2</v>
      </c>
      <c r="E205" s="6">
        <v>937599.4</v>
      </c>
      <c r="F205" s="6">
        <v>4.9868780000000001E-2</v>
      </c>
      <c r="G205" s="6">
        <v>2216.2440000000001</v>
      </c>
      <c r="H205" s="6">
        <v>2.0346090000000001</v>
      </c>
      <c r="I205" s="6">
        <v>2.0331419999999999E-3</v>
      </c>
      <c r="J205" s="6">
        <v>2.7866180000000001E-2</v>
      </c>
      <c r="K205" s="6">
        <v>4.8056850000000002E-6</v>
      </c>
      <c r="L205" s="6">
        <v>2.0236230000000002</v>
      </c>
      <c r="M205" s="6">
        <v>2.3636120000000002E-3</v>
      </c>
      <c r="N205" s="6">
        <v>2.0146190000000002</v>
      </c>
      <c r="O205" s="6"/>
      <c r="P205" s="6"/>
      <c r="Q205" s="6"/>
      <c r="S205" s="7"/>
      <c r="T205" s="24"/>
    </row>
    <row r="206" spans="1:41" ht="13">
      <c r="A206" s="6" t="s">
        <v>383</v>
      </c>
      <c r="B206" s="6">
        <v>4.1246109999999998</v>
      </c>
      <c r="C206" s="6">
        <v>525915400</v>
      </c>
      <c r="D206" s="6">
        <v>0.1021181</v>
      </c>
      <c r="E206" s="6">
        <v>1069458</v>
      </c>
      <c r="F206" s="6">
        <v>9.5107499999999998E-2</v>
      </c>
      <c r="G206" s="6">
        <v>19656.189999999999</v>
      </c>
      <c r="H206" s="6">
        <v>2.2630150000000002</v>
      </c>
      <c r="I206" s="6">
        <v>2.0335190000000001E-3</v>
      </c>
      <c r="J206" s="6">
        <v>2.0225360000000001E-2</v>
      </c>
      <c r="K206" s="6">
        <v>3.73808E-5</v>
      </c>
      <c r="L206" s="6">
        <v>2.3062070000000001</v>
      </c>
      <c r="M206" s="6">
        <v>1.8382269999999999E-2</v>
      </c>
      <c r="N206" s="6">
        <v>2.3061180000000001</v>
      </c>
      <c r="O206" s="6"/>
      <c r="P206" s="6"/>
      <c r="Q206" s="6"/>
      <c r="S206" s="7"/>
      <c r="T206" s="24"/>
    </row>
    <row r="207" spans="1:41" ht="13">
      <c r="A207" s="6" t="s">
        <v>384</v>
      </c>
      <c r="B207" s="6">
        <v>4.1352500000000001</v>
      </c>
      <c r="C207" s="6">
        <v>559562500</v>
      </c>
      <c r="D207" s="6">
        <v>1.2379899999999999</v>
      </c>
      <c r="E207" s="6">
        <v>1136330</v>
      </c>
      <c r="F207" s="6">
        <v>1.082813</v>
      </c>
      <c r="G207" s="6">
        <v>20793.36</v>
      </c>
      <c r="H207" s="6">
        <v>5.2126010000000003</v>
      </c>
      <c r="I207" s="6">
        <v>2.0312479999999998E-3</v>
      </c>
      <c r="J207" s="6">
        <v>0.13558220000000001</v>
      </c>
      <c r="K207" s="6">
        <v>3.7132529999999999E-5</v>
      </c>
      <c r="L207" s="6">
        <v>5.0002110000000002</v>
      </c>
      <c r="M207" s="6">
        <v>1.8283489999999999E-2</v>
      </c>
      <c r="N207" s="6">
        <v>5.0135050000000003</v>
      </c>
      <c r="O207" s="6"/>
      <c r="P207" s="6"/>
      <c r="Q207" s="6"/>
      <c r="S207" s="7"/>
      <c r="T207" s="24"/>
    </row>
    <row r="208" spans="1:41">
      <c r="A208" s="8" t="s">
        <v>385</v>
      </c>
      <c r="B208" s="8">
        <v>4.1322780000000003</v>
      </c>
      <c r="C208" s="8">
        <v>489979200</v>
      </c>
      <c r="D208" s="8">
        <v>3.257906E-2</v>
      </c>
      <c r="E208" s="8">
        <v>996315.4</v>
      </c>
      <c r="F208" s="8">
        <v>4.4136300000000003E-2</v>
      </c>
      <c r="G208" s="8">
        <v>1504.24</v>
      </c>
      <c r="H208" s="8">
        <v>0.49909890000000001</v>
      </c>
      <c r="I208" s="8">
        <v>2.0333830000000002E-3</v>
      </c>
      <c r="J208" s="8">
        <v>2.520551E-2</v>
      </c>
      <c r="K208" s="8">
        <v>3.0700010000000001E-6</v>
      </c>
      <c r="L208" s="8">
        <v>0.49570039999999999</v>
      </c>
      <c r="M208" s="8">
        <v>1.5098030000000001E-3</v>
      </c>
      <c r="N208" s="8">
        <v>0.4977183</v>
      </c>
      <c r="P208" s="8">
        <v>7.6394092444615698</v>
      </c>
      <c r="R208" s="8">
        <f t="shared" si="20"/>
        <v>7.6394092444615698</v>
      </c>
      <c r="S208" s="24">
        <f t="shared" si="21"/>
        <v>9.4275288082553441</v>
      </c>
      <c r="T208" s="24">
        <f t="shared" si="22"/>
        <v>4.6732298012636973E-2</v>
      </c>
    </row>
    <row r="209" spans="1:27" ht="13">
      <c r="A209" s="6" t="s">
        <v>386</v>
      </c>
      <c r="B209" s="6">
        <v>4.2246690000000005</v>
      </c>
      <c r="C209" s="6">
        <v>483332200</v>
      </c>
      <c r="D209" s="6">
        <v>8.1253469999999994E-2</v>
      </c>
      <c r="E209" s="6">
        <v>984023.9</v>
      </c>
      <c r="F209" s="6">
        <v>8.7480829999999996E-2</v>
      </c>
      <c r="G209" s="6">
        <v>32770.519999999997</v>
      </c>
      <c r="H209" s="6">
        <v>7.5131480000000002</v>
      </c>
      <c r="I209" s="6">
        <v>2.035916E-3</v>
      </c>
      <c r="J209" s="6">
        <v>2.1273799999999999E-2</v>
      </c>
      <c r="K209" s="6">
        <v>6.7860259999999995E-5</v>
      </c>
      <c r="L209" s="6">
        <v>7.5786119999999997</v>
      </c>
      <c r="M209" s="6">
        <v>3.3332140000000003E-2</v>
      </c>
      <c r="N209" s="6">
        <v>7.5792970000000004</v>
      </c>
      <c r="O209" s="6"/>
      <c r="P209" s="6"/>
      <c r="Q209" s="6"/>
      <c r="S209" s="7"/>
      <c r="T209" s="24"/>
    </row>
    <row r="210" spans="1:27">
      <c r="A210" s="8" t="s">
        <v>387</v>
      </c>
      <c r="B210" s="8">
        <v>4.188682</v>
      </c>
      <c r="C210" s="8">
        <v>1213365000</v>
      </c>
      <c r="D210" s="8">
        <v>2.532622E-2</v>
      </c>
      <c r="E210" s="8">
        <v>2457794</v>
      </c>
      <c r="F210" s="8">
        <v>3.0284510000000001E-2</v>
      </c>
      <c r="G210" s="8">
        <v>25828.44</v>
      </c>
      <c r="H210" s="8">
        <v>0.74614130000000001</v>
      </c>
      <c r="I210" s="8">
        <v>2.025602E-3</v>
      </c>
      <c r="J210" s="8">
        <v>1.1320810000000001E-2</v>
      </c>
      <c r="K210" s="8">
        <v>2.1286360000000001E-5</v>
      </c>
      <c r="L210" s="8">
        <v>0.73436789999999996</v>
      </c>
      <c r="M210" s="8">
        <v>1.050862E-2</v>
      </c>
      <c r="N210" s="8">
        <v>0.73073750000000004</v>
      </c>
      <c r="P210" s="8">
        <v>102.81189842118521</v>
      </c>
      <c r="R210" s="8">
        <f t="shared" si="20"/>
        <v>102.81189842118521</v>
      </c>
      <c r="S210" s="24">
        <f t="shared" si="21"/>
        <v>98.418911779421492</v>
      </c>
      <c r="T210" s="24">
        <f t="shared" si="22"/>
        <v>0.72275689563739021</v>
      </c>
      <c r="W210" s="24"/>
      <c r="X210" s="24"/>
      <c r="Y210" s="24"/>
      <c r="Z210" s="24"/>
      <c r="AA210" s="24"/>
    </row>
    <row r="211" spans="1:27">
      <c r="A211" s="8" t="s">
        <v>388</v>
      </c>
      <c r="B211" s="8">
        <v>4.1522269999999999</v>
      </c>
      <c r="C211" s="8">
        <v>1196976000</v>
      </c>
      <c r="D211" s="8">
        <v>2.6148930000000001E-2</v>
      </c>
      <c r="E211" s="8">
        <v>2423458</v>
      </c>
      <c r="F211" s="8">
        <v>2.976873E-2</v>
      </c>
      <c r="G211" s="8">
        <v>5437.6509999999998</v>
      </c>
      <c r="H211" s="8">
        <v>0.3295614</v>
      </c>
      <c r="I211" s="8">
        <v>2.0246499999999998E-3</v>
      </c>
      <c r="J211" s="8">
        <v>1.1661110000000001E-2</v>
      </c>
      <c r="K211" s="8">
        <v>4.5428209999999999E-6</v>
      </c>
      <c r="L211" s="8">
        <v>0.3278315</v>
      </c>
      <c r="M211" s="8">
        <v>2.2437569999999999E-3</v>
      </c>
      <c r="N211" s="8">
        <v>0.32897979999999999</v>
      </c>
      <c r="P211" s="8">
        <v>15.334248015988971</v>
      </c>
      <c r="R211" s="8">
        <f t="shared" si="20"/>
        <v>15.334248015988971</v>
      </c>
      <c r="S211" s="24">
        <f t="shared" si="21"/>
        <v>16.622615854332608</v>
      </c>
      <c r="T211" s="24">
        <f t="shared" si="22"/>
        <v>5.4494170894496402E-2</v>
      </c>
      <c r="W211" s="24"/>
      <c r="X211" s="24"/>
      <c r="Y211" s="24"/>
      <c r="Z211" s="24"/>
      <c r="AA211" s="24"/>
    </row>
    <row r="212" spans="1:27">
      <c r="A212" s="8" t="s">
        <v>389</v>
      </c>
      <c r="B212" s="8">
        <v>4.1052100000000005</v>
      </c>
      <c r="C212" s="8">
        <v>453760600</v>
      </c>
      <c r="D212" s="8">
        <v>5.9559710000000002E-2</v>
      </c>
      <c r="E212" s="8">
        <v>923303.9</v>
      </c>
      <c r="F212" s="8">
        <v>7.8464779999999998E-2</v>
      </c>
      <c r="G212" s="8">
        <v>2526.0659999999998</v>
      </c>
      <c r="H212" s="8">
        <v>1.214191</v>
      </c>
      <c r="I212" s="8">
        <v>2.0347799999999999E-3</v>
      </c>
      <c r="J212" s="8">
        <v>3.1454709999999997E-2</v>
      </c>
      <c r="K212" s="8">
        <v>5.5665349999999999E-6</v>
      </c>
      <c r="L212" s="8">
        <v>1.1696610000000001</v>
      </c>
      <c r="M212" s="8">
        <v>2.735646E-3</v>
      </c>
      <c r="N212" s="8">
        <v>1.159235</v>
      </c>
      <c r="P212" s="8">
        <v>20.682704839059951</v>
      </c>
      <c r="R212" s="8">
        <f t="shared" si="20"/>
        <v>20.682704839059951</v>
      </c>
      <c r="S212" s="24">
        <f t="shared" si="21"/>
        <v>21.62370990539651</v>
      </c>
      <c r="T212" s="24">
        <f t="shared" si="22"/>
        <v>0.25292410151655992</v>
      </c>
      <c r="W212" s="24"/>
      <c r="X212" s="24"/>
      <c r="Y212" s="24"/>
      <c r="Z212" s="24"/>
      <c r="AA212" s="24"/>
    </row>
    <row r="213" spans="1:27" s="6" customFormat="1" ht="13">
      <c r="A213" s="6" t="s">
        <v>390</v>
      </c>
      <c r="B213" s="6">
        <v>4.2957809999999998</v>
      </c>
      <c r="C213" s="6">
        <v>1018681000</v>
      </c>
      <c r="D213" s="6">
        <v>0.14809629999999999</v>
      </c>
      <c r="E213" s="6">
        <v>2059667</v>
      </c>
      <c r="F213" s="6">
        <v>0.14778369999999999</v>
      </c>
      <c r="G213" s="6">
        <v>83238.649999999994</v>
      </c>
      <c r="H213" s="6">
        <v>7.145308</v>
      </c>
      <c r="I213" s="6">
        <v>2.021896E-3</v>
      </c>
      <c r="J213" s="6">
        <v>1.1607060000000001E-2</v>
      </c>
      <c r="K213" s="6">
        <v>8.1839980000000001E-5</v>
      </c>
      <c r="L213" s="6">
        <v>7.2801330000000002</v>
      </c>
      <c r="M213" s="6">
        <v>4.047659E-2</v>
      </c>
      <c r="N213" s="6">
        <v>7.2794270000000001</v>
      </c>
      <c r="R213" s="8"/>
      <c r="S213" s="7"/>
      <c r="T213" s="24"/>
      <c r="W213" s="7"/>
      <c r="X213" s="7"/>
      <c r="Y213" s="7"/>
      <c r="Z213" s="7"/>
      <c r="AA213" s="7"/>
    </row>
    <row r="214" spans="1:27">
      <c r="A214" s="8" t="s">
        <v>391</v>
      </c>
      <c r="B214" s="8">
        <v>4.3233969999999999</v>
      </c>
      <c r="C214" s="8">
        <v>1334814000</v>
      </c>
      <c r="D214" s="8">
        <v>1.0148259999999999E-2</v>
      </c>
      <c r="E214" s="8">
        <v>2707164</v>
      </c>
      <c r="F214" s="8">
        <v>1.6423179999999999E-2</v>
      </c>
      <c r="G214" s="8">
        <v>6260.1530000000002</v>
      </c>
      <c r="H214" s="8">
        <v>0.29267460000000001</v>
      </c>
      <c r="I214" s="8">
        <v>2.0281209999999999E-3</v>
      </c>
      <c r="J214" s="8">
        <v>1.217771E-2</v>
      </c>
      <c r="K214" s="8">
        <v>4.6899029999999996E-6</v>
      </c>
      <c r="L214" s="8">
        <v>0.2902073</v>
      </c>
      <c r="M214" s="8">
        <v>2.312429E-3</v>
      </c>
      <c r="N214" s="8">
        <v>0.28182449999999998</v>
      </c>
      <c r="P214" s="8">
        <v>16.102686980827713</v>
      </c>
      <c r="R214" s="8">
        <f t="shared" si="20"/>
        <v>16.102686980827713</v>
      </c>
      <c r="S214" s="24">
        <f t="shared" si="21"/>
        <v>17.341147509871732</v>
      </c>
      <c r="T214" s="24">
        <f t="shared" si="22"/>
        <v>5.0325275977415984E-2</v>
      </c>
      <c r="W214" s="24"/>
      <c r="X214" s="24"/>
      <c r="Y214" s="24"/>
      <c r="Z214" s="24"/>
      <c r="AA214" s="24"/>
    </row>
    <row r="215" spans="1:27" s="6" customFormat="1" ht="13">
      <c r="A215" s="6" t="s">
        <v>392</v>
      </c>
      <c r="B215" s="6">
        <v>4.3281689999999999</v>
      </c>
      <c r="C215" s="6">
        <v>1339349000</v>
      </c>
      <c r="D215" s="6">
        <v>1.6180690000000001E-2</v>
      </c>
      <c r="E215" s="6">
        <v>2716038</v>
      </c>
      <c r="F215" s="6">
        <v>2.0262479999999999E-2</v>
      </c>
      <c r="G215" s="6">
        <v>23101.88</v>
      </c>
      <c r="H215" s="6">
        <v>2.1877559999999998</v>
      </c>
      <c r="I215" s="6">
        <v>2.0278789999999998E-3</v>
      </c>
      <c r="J215" s="6">
        <v>1.01891E-2</v>
      </c>
      <c r="K215" s="6">
        <v>1.7247900000000001E-5</v>
      </c>
      <c r="L215" s="6">
        <v>2.1759460000000002</v>
      </c>
      <c r="M215" s="6">
        <v>8.5053279999999995E-3</v>
      </c>
      <c r="N215" s="6">
        <v>2.173721</v>
      </c>
      <c r="R215" s="8"/>
      <c r="S215" s="7"/>
      <c r="T215" s="24"/>
      <c r="W215" s="7"/>
      <c r="X215" s="7"/>
      <c r="Y215" s="7"/>
      <c r="Z215" s="7"/>
      <c r="AA215" s="7"/>
    </row>
    <row r="216" spans="1:27">
      <c r="A216" s="8" t="s">
        <v>393</v>
      </c>
      <c r="B216" s="8">
        <v>4.3102540000000005</v>
      </c>
      <c r="C216" s="8">
        <v>1306797000</v>
      </c>
      <c r="D216" s="8">
        <v>2.4383370000000001E-2</v>
      </c>
      <c r="E216" s="8">
        <v>2649968</v>
      </c>
      <c r="F216" s="8">
        <v>2.3639139999999999E-2</v>
      </c>
      <c r="G216" s="8">
        <v>5602.759</v>
      </c>
      <c r="H216" s="8">
        <v>0.29842930000000001</v>
      </c>
      <c r="I216" s="8">
        <v>2.027835E-3</v>
      </c>
      <c r="J216" s="8">
        <v>1.114071E-2</v>
      </c>
      <c r="K216" s="8">
        <v>4.2874099999999997E-6</v>
      </c>
      <c r="L216" s="8">
        <v>0.30304750000000003</v>
      </c>
      <c r="M216" s="8">
        <v>2.1142779999999998E-3</v>
      </c>
      <c r="N216" s="8">
        <v>0.30148439999999999</v>
      </c>
      <c r="P216" s="8">
        <v>13.999837520833699</v>
      </c>
      <c r="R216" s="8">
        <f t="shared" si="20"/>
        <v>13.999837520833699</v>
      </c>
      <c r="S216" s="24">
        <f t="shared" si="21"/>
        <v>15.374870456031632</v>
      </c>
      <c r="T216" s="24">
        <f t="shared" si="22"/>
        <v>4.6593160545242457E-2</v>
      </c>
      <c r="W216" s="24"/>
      <c r="X216" s="24"/>
      <c r="Y216" s="24"/>
      <c r="Z216" s="24"/>
      <c r="AA216" s="24"/>
    </row>
    <row r="217" spans="1:27">
      <c r="A217" s="8" t="s">
        <v>394</v>
      </c>
      <c r="B217" s="8">
        <v>4.3481959999999997</v>
      </c>
      <c r="C217" s="8">
        <v>1350368000</v>
      </c>
      <c r="D217" s="8">
        <v>2.066548E-2</v>
      </c>
      <c r="E217" s="8">
        <v>2738954</v>
      </c>
      <c r="F217" s="8">
        <v>2.387038E-2</v>
      </c>
      <c r="G217" s="8">
        <v>125481.9</v>
      </c>
      <c r="H217" s="8">
        <v>1.4018539999999999</v>
      </c>
      <c r="I217" s="8">
        <v>2.0283020000000001E-3</v>
      </c>
      <c r="J217" s="8">
        <v>1.0801979999999999E-2</v>
      </c>
      <c r="K217" s="8">
        <v>9.2926440000000001E-5</v>
      </c>
      <c r="L217" s="8">
        <v>1.4131199999999999</v>
      </c>
      <c r="M217" s="8">
        <v>4.5814830000000001E-2</v>
      </c>
      <c r="N217" s="8">
        <v>1.412172</v>
      </c>
      <c r="P217" s="8">
        <v>477.09990726091087</v>
      </c>
      <c r="R217" s="8">
        <f t="shared" si="20"/>
        <v>477.09990726091087</v>
      </c>
      <c r="S217" s="24"/>
      <c r="T217" s="24"/>
      <c r="W217" s="24"/>
      <c r="X217" s="24"/>
      <c r="Y217" s="24"/>
      <c r="Z217" s="24"/>
      <c r="AA217" s="24"/>
    </row>
    <row r="218" spans="1:27">
      <c r="A218" s="8" t="s">
        <v>395</v>
      </c>
      <c r="B218" s="8">
        <v>4.419778</v>
      </c>
      <c r="C218" s="8">
        <v>505497900</v>
      </c>
      <c r="D218" s="8">
        <v>4.2481499999999998E-2</v>
      </c>
      <c r="E218" s="8">
        <v>1028454</v>
      </c>
      <c r="F218" s="8">
        <v>5.643654E-2</v>
      </c>
      <c r="G218" s="8">
        <v>1687.8430000000001</v>
      </c>
      <c r="H218" s="8">
        <v>0.6262489</v>
      </c>
      <c r="I218" s="8">
        <v>2.0345350000000001E-3</v>
      </c>
      <c r="J218" s="8">
        <v>2.0028560000000001E-2</v>
      </c>
      <c r="K218" s="8">
        <v>3.3389380000000001E-6</v>
      </c>
      <c r="L218" s="8">
        <v>0.61411130000000003</v>
      </c>
      <c r="M218" s="8">
        <v>1.641123E-3</v>
      </c>
      <c r="N218" s="8">
        <v>0.60929929999999999</v>
      </c>
      <c r="P218" s="8">
        <v>9.0444871594126628</v>
      </c>
      <c r="R218" s="8">
        <f t="shared" si="20"/>
        <v>9.0444871594126628</v>
      </c>
      <c r="S218" s="24">
        <f t="shared" si="21"/>
        <v>10.741352035065736</v>
      </c>
      <c r="T218" s="24">
        <f t="shared" si="22"/>
        <v>6.5963856620118652E-2</v>
      </c>
      <c r="W218" s="24"/>
      <c r="X218" s="24"/>
      <c r="Y218" s="24"/>
      <c r="Z218" s="24"/>
      <c r="AA218" s="24"/>
    </row>
    <row r="219" spans="1:27" s="6" customFormat="1" ht="13">
      <c r="A219" s="6" t="s">
        <v>396</v>
      </c>
      <c r="B219" s="6">
        <v>4.4083559999999995</v>
      </c>
      <c r="C219" s="6">
        <v>1362923000</v>
      </c>
      <c r="D219" s="6">
        <v>7.5801779999999999E-2</v>
      </c>
      <c r="E219" s="6">
        <v>2762039</v>
      </c>
      <c r="F219" s="6">
        <v>7.7116680000000007E-2</v>
      </c>
      <c r="G219" s="6">
        <v>5709.7539999999999</v>
      </c>
      <c r="H219" s="6">
        <v>2.165178</v>
      </c>
      <c r="I219" s="6">
        <v>2.0265560000000001E-3</v>
      </c>
      <c r="J219" s="6">
        <v>9.8296719999999994E-3</v>
      </c>
      <c r="K219" s="6">
        <v>4.1890110000000001E-6</v>
      </c>
      <c r="L219" s="6">
        <v>2.1406489999999998</v>
      </c>
      <c r="M219" s="6">
        <v>2.0670419999999998E-3</v>
      </c>
      <c r="N219" s="6">
        <v>2.1378020000000002</v>
      </c>
      <c r="R219" s="8"/>
      <c r="S219" s="7"/>
      <c r="T219" s="24"/>
      <c r="W219" s="7"/>
      <c r="X219" s="7"/>
      <c r="Y219" s="7"/>
      <c r="Z219" s="7"/>
      <c r="AA219" s="7"/>
    </row>
    <row r="220" spans="1:27" s="6" customFormat="1" ht="13">
      <c r="A220" s="6" t="s">
        <v>397</v>
      </c>
      <c r="B220" s="6">
        <v>4.3841830000000002</v>
      </c>
      <c r="C220" s="6">
        <v>1353535000</v>
      </c>
      <c r="D220" s="6">
        <v>5.42505E-2</v>
      </c>
      <c r="E220" s="6">
        <v>2743705</v>
      </c>
      <c r="F220" s="6">
        <v>5.1816670000000002E-2</v>
      </c>
      <c r="G220" s="6">
        <v>11410.62</v>
      </c>
      <c r="H220" s="6">
        <v>3.933125</v>
      </c>
      <c r="I220" s="6">
        <v>2.027067E-3</v>
      </c>
      <c r="J220" s="6">
        <v>1.036042E-2</v>
      </c>
      <c r="K220" s="6">
        <v>8.4316019999999995E-6</v>
      </c>
      <c r="L220" s="6">
        <v>3.9588749999999999</v>
      </c>
      <c r="M220" s="6">
        <v>4.1594240000000001E-3</v>
      </c>
      <c r="N220" s="6">
        <v>3.9548549999999998</v>
      </c>
      <c r="R220" s="8"/>
      <c r="S220" s="7"/>
      <c r="T220" s="24"/>
      <c r="W220" s="7"/>
      <c r="X220" s="7"/>
      <c r="Y220" s="7"/>
      <c r="Z220" s="7"/>
      <c r="AA220" s="7"/>
    </row>
    <row r="221" spans="1:27" s="6" customFormat="1" ht="13">
      <c r="A221" s="6" t="s">
        <v>398</v>
      </c>
      <c r="B221" s="6">
        <v>4.3793319999999998</v>
      </c>
      <c r="C221" s="6">
        <v>14351</v>
      </c>
      <c r="D221" s="6" t="s">
        <v>193</v>
      </c>
      <c r="E221" s="6">
        <v>775.82159999999999</v>
      </c>
      <c r="F221" s="6" t="s">
        <v>193</v>
      </c>
      <c r="G221" s="6">
        <v>6094.7709999999997</v>
      </c>
      <c r="H221" s="6">
        <v>0.76089309999999999</v>
      </c>
      <c r="I221" s="6">
        <v>6.0448509999999997E-2</v>
      </c>
      <c r="J221" s="6" t="s">
        <v>193</v>
      </c>
      <c r="K221" s="6">
        <v>0.44509589999999999</v>
      </c>
      <c r="L221" s="6">
        <v>5.806209</v>
      </c>
      <c r="M221" s="6">
        <v>17.395289999999999</v>
      </c>
      <c r="N221" s="6">
        <v>66.436800000000005</v>
      </c>
      <c r="R221" s="8"/>
      <c r="S221" s="7"/>
      <c r="T221" s="24"/>
      <c r="W221" s="7"/>
      <c r="X221" s="7"/>
      <c r="Y221" s="7"/>
      <c r="Z221" s="7"/>
      <c r="AA221" s="7"/>
    </row>
    <row r="222" spans="1:27">
      <c r="A222" s="8" t="s">
        <v>399</v>
      </c>
      <c r="B222" s="8">
        <v>4.3564889999999998</v>
      </c>
      <c r="C222" s="8">
        <v>1361329000</v>
      </c>
      <c r="D222" s="8">
        <v>6.5892309999999996E-2</v>
      </c>
      <c r="E222" s="8">
        <v>2759641</v>
      </c>
      <c r="F222" s="8">
        <v>6.5423220000000004E-2</v>
      </c>
      <c r="G222" s="8">
        <v>25321.67</v>
      </c>
      <c r="H222" s="8">
        <v>1.577868</v>
      </c>
      <c r="I222" s="8">
        <v>2.0271669999999999E-3</v>
      </c>
      <c r="J222" s="8">
        <v>1.092888E-2</v>
      </c>
      <c r="K222" s="8">
        <v>1.8600230000000001E-5</v>
      </c>
      <c r="L222" s="8">
        <v>1.56488</v>
      </c>
      <c r="M222" s="8">
        <v>9.1755750000000001E-3</v>
      </c>
      <c r="N222" s="8">
        <v>1.5693589999999999</v>
      </c>
      <c r="P222" s="8">
        <v>88.778046851161108</v>
      </c>
      <c r="R222" s="8">
        <f t="shared" si="20"/>
        <v>88.778046851161108</v>
      </c>
      <c r="S222" s="24">
        <f t="shared" si="21"/>
        <v>85.296507706228894</v>
      </c>
      <c r="T222" s="24">
        <f t="shared" si="22"/>
        <v>1.3347879897932347</v>
      </c>
      <c r="W222" s="24"/>
      <c r="X222" s="24"/>
      <c r="Y222" s="24"/>
      <c r="Z222" s="24"/>
      <c r="AA222" s="24"/>
    </row>
    <row r="223" spans="1:27">
      <c r="A223" s="8" t="s">
        <v>400</v>
      </c>
      <c r="B223" s="8">
        <v>4.2745800000000003</v>
      </c>
      <c r="C223" s="8">
        <v>1334541000</v>
      </c>
      <c r="D223" s="8">
        <v>2.9815970000000001E-2</v>
      </c>
      <c r="E223" s="8">
        <v>2705730</v>
      </c>
      <c r="F223" s="8">
        <v>3.0879029999999998E-2</v>
      </c>
      <c r="G223" s="8">
        <v>5976.1059999999998</v>
      </c>
      <c r="H223" s="8">
        <v>0.2172684</v>
      </c>
      <c r="I223" s="8">
        <v>2.0274609999999999E-3</v>
      </c>
      <c r="J223" s="8">
        <v>8.4870380000000006E-3</v>
      </c>
      <c r="K223" s="8">
        <v>4.4780379999999999E-6</v>
      </c>
      <c r="L223" s="8">
        <v>0.2258791</v>
      </c>
      <c r="M223" s="8">
        <v>2.2086950000000001E-3</v>
      </c>
      <c r="N223" s="8">
        <v>0.2281252</v>
      </c>
      <c r="P223" s="8">
        <v>14.995785243799661</v>
      </c>
      <c r="R223" s="8">
        <f t="shared" si="20"/>
        <v>14.995785243799661</v>
      </c>
      <c r="S223" s="24">
        <f t="shared" si="21"/>
        <v>16.306135005277035</v>
      </c>
      <c r="T223" s="24">
        <f t="shared" si="22"/>
        <v>3.6832150994704722E-2</v>
      </c>
      <c r="W223" s="24"/>
      <c r="X223" s="24"/>
      <c r="Y223" s="24"/>
      <c r="Z223" s="24"/>
      <c r="AA223" s="24"/>
    </row>
    <row r="224" spans="1:27">
      <c r="A224" s="8" t="s">
        <v>401</v>
      </c>
      <c r="B224" s="8">
        <v>4.3201109999999998</v>
      </c>
      <c r="C224" s="8">
        <v>1354920000</v>
      </c>
      <c r="D224" s="8">
        <v>4.0973290000000002E-2</v>
      </c>
      <c r="E224" s="8">
        <v>2747170</v>
      </c>
      <c r="F224" s="8">
        <v>3.7371010000000003E-2</v>
      </c>
      <c r="G224" s="8">
        <v>11864.44</v>
      </c>
      <c r="H224" s="8">
        <v>0.64656579999999997</v>
      </c>
      <c r="I224" s="8">
        <v>2.0275530000000001E-3</v>
      </c>
      <c r="J224" s="8">
        <v>1.40211E-2</v>
      </c>
      <c r="K224" s="8">
        <v>8.7567939999999992E-6</v>
      </c>
      <c r="L224" s="8">
        <v>0.67265330000000001</v>
      </c>
      <c r="M224" s="8">
        <v>4.3188849999999997E-3</v>
      </c>
      <c r="N224" s="8">
        <v>0.6694234</v>
      </c>
      <c r="P224" s="8">
        <v>37.350409408806577</v>
      </c>
      <c r="R224" s="8">
        <f t="shared" si="20"/>
        <v>37.350409408806577</v>
      </c>
      <c r="S224" s="24">
        <f t="shared" si="21"/>
        <v>37.208907828110341</v>
      </c>
      <c r="T224" s="24">
        <f t="shared" si="22"/>
        <v>0.25028694639974253</v>
      </c>
      <c r="W224" s="24"/>
      <c r="X224" s="24"/>
      <c r="Y224" s="24"/>
      <c r="Z224" s="24"/>
      <c r="AA224" s="24"/>
    </row>
    <row r="225" spans="1:27">
      <c r="A225" s="8" t="s">
        <v>402</v>
      </c>
      <c r="B225" s="8">
        <v>4.3541420000000004</v>
      </c>
      <c r="C225" s="8">
        <v>1326100000</v>
      </c>
      <c r="D225" s="8">
        <v>3.4009539999999998E-2</v>
      </c>
      <c r="E225" s="8">
        <v>2688860</v>
      </c>
      <c r="F225" s="8">
        <v>2.977809E-2</v>
      </c>
      <c r="G225" s="8">
        <v>11663.98</v>
      </c>
      <c r="H225" s="8">
        <v>1.6267560000000001</v>
      </c>
      <c r="I225" s="8">
        <v>2.0276449999999998E-3</v>
      </c>
      <c r="J225" s="8">
        <v>1.17546E-2</v>
      </c>
      <c r="K225" s="8">
        <v>8.7963810000000007E-6</v>
      </c>
      <c r="L225" s="8">
        <v>1.657133</v>
      </c>
      <c r="M225" s="8">
        <v>4.3381469999999997E-3</v>
      </c>
      <c r="N225" s="8">
        <v>1.649705</v>
      </c>
      <c r="P225" s="8">
        <v>37.557234127678178</v>
      </c>
      <c r="R225" s="8">
        <f t="shared" si="20"/>
        <v>37.557234127678178</v>
      </c>
      <c r="S225" s="24">
        <f t="shared" si="21"/>
        <v>37.402300035503693</v>
      </c>
      <c r="T225" s="24">
        <f t="shared" si="22"/>
        <v>0.61980585664734344</v>
      </c>
      <c r="W225" s="24"/>
      <c r="X225" s="24"/>
      <c r="Y225" s="24"/>
      <c r="Z225" s="24"/>
      <c r="AA225" s="24"/>
    </row>
    <row r="226" spans="1:27">
      <c r="A226" s="8" t="s">
        <v>403</v>
      </c>
      <c r="B226" s="8">
        <v>4.3802709999999996</v>
      </c>
      <c r="C226" s="8">
        <v>1401730000</v>
      </c>
      <c r="D226" s="8">
        <v>4.24794E-2</v>
      </c>
      <c r="E226" s="8">
        <v>2842939</v>
      </c>
      <c r="F226" s="8">
        <v>3.8764760000000002E-2</v>
      </c>
      <c r="G226" s="8">
        <v>12373.67</v>
      </c>
      <c r="H226" s="8">
        <v>0.96775299999999997</v>
      </c>
      <c r="I226" s="8">
        <v>2.0281650000000002E-3</v>
      </c>
      <c r="J226" s="8">
        <v>1.3919600000000001E-2</v>
      </c>
      <c r="K226" s="8">
        <v>8.8277580000000005E-6</v>
      </c>
      <c r="L226" s="8">
        <v>0.99288869999999996</v>
      </c>
      <c r="M226" s="8">
        <v>4.3525880000000001E-3</v>
      </c>
      <c r="N226" s="8">
        <v>0.99354640000000005</v>
      </c>
      <c r="P226" s="8">
        <v>37.721165196060063</v>
      </c>
      <c r="R226" s="8">
        <f t="shared" si="20"/>
        <v>37.721165196060063</v>
      </c>
      <c r="S226" s="24">
        <f t="shared" si="21"/>
        <v>37.555584378631004</v>
      </c>
      <c r="T226" s="24">
        <f t="shared" si="22"/>
        <v>0.37288515351439244</v>
      </c>
      <c r="W226" s="24"/>
      <c r="X226" s="24"/>
      <c r="Y226" s="24"/>
      <c r="Z226" s="24"/>
      <c r="AA226" s="24"/>
    </row>
    <row r="227" spans="1:27">
      <c r="A227" s="8" t="s">
        <v>404</v>
      </c>
      <c r="B227" s="8">
        <v>4.4009239999999998</v>
      </c>
      <c r="C227" s="8">
        <v>1330953000</v>
      </c>
      <c r="D227" s="8">
        <v>6.1869540000000001E-2</v>
      </c>
      <c r="E227" s="8">
        <v>2699633</v>
      </c>
      <c r="F227" s="8">
        <v>6.2521199999999999E-2</v>
      </c>
      <c r="G227" s="8">
        <v>5860.0209999999997</v>
      </c>
      <c r="H227" s="8">
        <v>0.1742968</v>
      </c>
      <c r="I227" s="8">
        <v>2.0283459999999999E-3</v>
      </c>
      <c r="J227" s="8">
        <v>1.0686299999999999E-2</v>
      </c>
      <c r="K227" s="8">
        <v>4.4028700000000002E-6</v>
      </c>
      <c r="L227" s="8">
        <v>0.16844339999999999</v>
      </c>
      <c r="M227" s="8">
        <v>2.170674E-3</v>
      </c>
      <c r="N227" s="8">
        <v>0.1686156</v>
      </c>
      <c r="P227" s="8">
        <v>14.603065399705903</v>
      </c>
      <c r="R227" s="8">
        <f t="shared" si="20"/>
        <v>14.603065399705903</v>
      </c>
      <c r="S227" s="24">
        <f t="shared" si="21"/>
        <v>15.938920883334413</v>
      </c>
      <c r="T227" s="24">
        <f t="shared" si="22"/>
        <v>2.6848060259198517E-2</v>
      </c>
      <c r="W227" s="24"/>
      <c r="X227" s="24"/>
      <c r="Y227" s="24"/>
      <c r="Z227" s="24"/>
      <c r="AA227" s="24"/>
    </row>
    <row r="228" spans="1:27">
      <c r="A228" s="8" t="s">
        <v>405</v>
      </c>
      <c r="B228" s="8">
        <v>4.4686729999999999</v>
      </c>
      <c r="C228" s="8">
        <v>1373340000</v>
      </c>
      <c r="D228" s="8">
        <v>3.011438E-2</v>
      </c>
      <c r="E228" s="8">
        <v>2785031</v>
      </c>
      <c r="F228" s="8">
        <v>2.8948740000000001E-2</v>
      </c>
      <c r="G228" s="8">
        <v>6417.89</v>
      </c>
      <c r="H228" s="8">
        <v>0.860684</v>
      </c>
      <c r="I228" s="8">
        <v>2.0279249999999999E-3</v>
      </c>
      <c r="J228" s="8">
        <v>1.331074E-2</v>
      </c>
      <c r="K228" s="8">
        <v>4.6730519999999997E-6</v>
      </c>
      <c r="L228" s="8">
        <v>0.83521619999999996</v>
      </c>
      <c r="M228" s="8">
        <v>2.304356E-3</v>
      </c>
      <c r="N228" s="8">
        <v>0.83704959999999995</v>
      </c>
      <c r="P228" s="8">
        <v>16.014647893811642</v>
      </c>
      <c r="R228" s="8">
        <f t="shared" si="20"/>
        <v>16.014647893811642</v>
      </c>
      <c r="S228" s="24">
        <f t="shared" si="21"/>
        <v>17.258826240596839</v>
      </c>
      <c r="T228" s="24">
        <f t="shared" si="22"/>
        <v>0.14414851269131579</v>
      </c>
      <c r="W228" s="24"/>
      <c r="X228" s="24"/>
      <c r="Y228" s="24"/>
      <c r="Z228" s="24"/>
      <c r="AA228" s="24"/>
    </row>
    <row r="229" spans="1:27">
      <c r="A229" s="8" t="s">
        <v>406</v>
      </c>
      <c r="B229" s="8">
        <v>4.4872920000000001</v>
      </c>
      <c r="C229" s="8">
        <v>1373342000</v>
      </c>
      <c r="D229" s="8">
        <v>1.490139E-2</v>
      </c>
      <c r="E229" s="8">
        <v>2784966</v>
      </c>
      <c r="F229" s="8">
        <v>2.01713E-2</v>
      </c>
      <c r="G229" s="8">
        <v>6837.1009999999997</v>
      </c>
      <c r="H229" s="8">
        <v>0.30808170000000001</v>
      </c>
      <c r="I229" s="8">
        <v>2.0278750000000002E-3</v>
      </c>
      <c r="J229" s="8">
        <v>1.037428E-2</v>
      </c>
      <c r="K229" s="8">
        <v>4.9784459999999996E-6</v>
      </c>
      <c r="L229" s="8">
        <v>0.31005759999999999</v>
      </c>
      <c r="M229" s="8">
        <v>2.4550079999999998E-3</v>
      </c>
      <c r="N229" s="8">
        <v>0.31150840000000002</v>
      </c>
      <c r="P229" s="8">
        <v>17.610197649920217</v>
      </c>
      <c r="R229" s="8">
        <f t="shared" si="20"/>
        <v>17.610197649920217</v>
      </c>
      <c r="S229" s="24">
        <f t="shared" si="21"/>
        <v>18.750750856876977</v>
      </c>
      <c r="T229" s="24">
        <f t="shared" si="22"/>
        <v>5.8138128088812184E-2</v>
      </c>
      <c r="W229" s="24"/>
      <c r="X229" s="24"/>
      <c r="Y229" s="24"/>
      <c r="Z229" s="24"/>
      <c r="AA229" s="24"/>
    </row>
    <row r="230" spans="1:27">
      <c r="A230" s="8" t="s">
        <v>407</v>
      </c>
      <c r="B230" s="8">
        <v>4.4313560000000001</v>
      </c>
      <c r="C230" s="8">
        <v>1356241000</v>
      </c>
      <c r="D230" s="8">
        <v>3.830339E-2</v>
      </c>
      <c r="E230" s="8">
        <v>2749363</v>
      </c>
      <c r="F230" s="8">
        <v>3.7480289999999999E-2</v>
      </c>
      <c r="G230" s="8">
        <v>6175.2839999999997</v>
      </c>
      <c r="H230" s="8">
        <v>0.73035079999999997</v>
      </c>
      <c r="I230" s="8">
        <v>2.0271930000000001E-3</v>
      </c>
      <c r="J230" s="8">
        <v>1.0113820000000001E-2</v>
      </c>
      <c r="K230" s="8">
        <v>4.553158E-6</v>
      </c>
      <c r="L230" s="8">
        <v>0.71325249999999996</v>
      </c>
      <c r="M230" s="8">
        <v>2.246053E-3</v>
      </c>
      <c r="N230" s="8">
        <v>0.71830400000000005</v>
      </c>
      <c r="P230" s="8">
        <v>15.388254308938061</v>
      </c>
      <c r="R230" s="8">
        <f t="shared" si="20"/>
        <v>15.388254308938061</v>
      </c>
      <c r="S230" s="24">
        <f t="shared" si="21"/>
        <v>16.673114635443198</v>
      </c>
      <c r="T230" s="24">
        <f t="shared" si="22"/>
        <v>0.1189214069651645</v>
      </c>
      <c r="W230" s="24"/>
      <c r="X230" s="24"/>
      <c r="Y230" s="24"/>
      <c r="Z230" s="24"/>
      <c r="AA230" s="24"/>
    </row>
    <row r="231" spans="1:27">
      <c r="A231" s="8" t="s">
        <v>408</v>
      </c>
      <c r="B231" s="8">
        <v>4.420795</v>
      </c>
      <c r="C231" s="8">
        <v>1344231000</v>
      </c>
      <c r="D231" s="8">
        <v>1.9455989999999999E-2</v>
      </c>
      <c r="E231" s="8">
        <v>2725203</v>
      </c>
      <c r="F231" s="8">
        <v>1.9061709999999999E-2</v>
      </c>
      <c r="G231" s="8">
        <v>17111.97</v>
      </c>
      <c r="H231" s="8">
        <v>0.45200630000000003</v>
      </c>
      <c r="I231" s="8">
        <v>2.0273320000000002E-3</v>
      </c>
      <c r="J231" s="8">
        <v>9.4827890000000001E-3</v>
      </c>
      <c r="K231" s="8">
        <v>1.273004E-5</v>
      </c>
      <c r="L231" s="8">
        <v>0.46442729999999999</v>
      </c>
      <c r="M231" s="8">
        <v>6.2791959999999999E-3</v>
      </c>
      <c r="N231" s="8">
        <v>0.46168989999999999</v>
      </c>
      <c r="P231" s="8">
        <v>58.108877768562799</v>
      </c>
      <c r="R231" s="8">
        <f t="shared" si="20"/>
        <v>58.108877768562799</v>
      </c>
      <c r="S231" s="24">
        <f t="shared" si="21"/>
        <v>56.619189346203726</v>
      </c>
      <c r="T231" s="24">
        <f t="shared" si="22"/>
        <v>0.26295497236246157</v>
      </c>
      <c r="W231" s="24"/>
      <c r="X231" s="24"/>
      <c r="Y231" s="24"/>
      <c r="Z231" s="24"/>
      <c r="AA231" s="24"/>
    </row>
    <row r="232" spans="1:27" s="6" customFormat="1" ht="13">
      <c r="A232" s="6" t="s">
        <v>409</v>
      </c>
      <c r="B232" s="6">
        <v>4.4037410000000001</v>
      </c>
      <c r="C232" s="6">
        <v>1325737000</v>
      </c>
      <c r="D232" s="6">
        <v>4.7363620000000002E-2</v>
      </c>
      <c r="E232" s="6">
        <v>2687852</v>
      </c>
      <c r="F232" s="6">
        <v>5.459841E-2</v>
      </c>
      <c r="G232" s="6">
        <v>11532.09</v>
      </c>
      <c r="H232" s="6">
        <v>2.0718860000000001</v>
      </c>
      <c r="I232" s="6">
        <v>2.0274389999999998E-3</v>
      </c>
      <c r="J232" s="6">
        <v>1.438793E-2</v>
      </c>
      <c r="K232" s="6">
        <v>8.6990290000000002E-6</v>
      </c>
      <c r="L232" s="6">
        <v>2.0878070000000002</v>
      </c>
      <c r="M232" s="6">
        <v>4.2905699999999996E-3</v>
      </c>
      <c r="N232" s="6">
        <v>2.081178</v>
      </c>
      <c r="R232" s="8"/>
      <c r="S232" s="7"/>
      <c r="T232" s="24"/>
      <c r="W232" s="7"/>
      <c r="X232" s="7"/>
      <c r="Y232" s="7"/>
      <c r="Z232" s="7"/>
      <c r="AA232" s="7"/>
    </row>
    <row r="233" spans="1:27" s="6" customFormat="1" ht="13">
      <c r="A233" s="6" t="s">
        <v>410</v>
      </c>
      <c r="B233" s="6">
        <v>4.4308869999999994</v>
      </c>
      <c r="C233" s="6">
        <v>1345144000</v>
      </c>
      <c r="D233" s="6">
        <v>2.73896E-2</v>
      </c>
      <c r="E233" s="6">
        <v>2726588</v>
      </c>
      <c r="F233" s="6">
        <v>2.8199209999999999E-2</v>
      </c>
      <c r="G233" s="6">
        <v>11946.5</v>
      </c>
      <c r="H233" s="6">
        <v>3.4692240000000001</v>
      </c>
      <c r="I233" s="6">
        <v>2.0269849999999998E-3</v>
      </c>
      <c r="J233" s="6">
        <v>7.5956160000000003E-3</v>
      </c>
      <c r="K233" s="6">
        <v>8.880663E-6</v>
      </c>
      <c r="L233" s="6">
        <v>3.457287</v>
      </c>
      <c r="M233" s="6">
        <v>4.3811939999999997E-3</v>
      </c>
      <c r="N233" s="6">
        <v>3.4560919999999999</v>
      </c>
      <c r="R233" s="8"/>
      <c r="S233" s="7"/>
      <c r="T233" s="24"/>
      <c r="W233" s="7"/>
      <c r="X233" s="7"/>
      <c r="Y233" s="7"/>
      <c r="Z233" s="7"/>
      <c r="AA233" s="7"/>
    </row>
    <row r="234" spans="1:27" ht="13">
      <c r="A234" s="8" t="s">
        <v>411</v>
      </c>
      <c r="B234" s="8">
        <v>4.4150839999999993</v>
      </c>
      <c r="C234" s="8">
        <v>1375293000</v>
      </c>
      <c r="D234" s="8">
        <v>2.1541439999999999E-2</v>
      </c>
      <c r="E234" s="8">
        <v>2787919</v>
      </c>
      <c r="F234" s="8">
        <v>1.9879890000000001E-2</v>
      </c>
      <c r="G234" s="8">
        <v>6731.098</v>
      </c>
      <c r="H234" s="8">
        <v>1.960693</v>
      </c>
      <c r="I234" s="8">
        <v>2.0271460000000001E-3</v>
      </c>
      <c r="J234" s="8">
        <v>9.1692570000000001E-3</v>
      </c>
      <c r="K234" s="8">
        <v>4.8943940000000004E-6</v>
      </c>
      <c r="L234" s="8">
        <v>1.968901</v>
      </c>
      <c r="M234" s="8">
        <v>2.414397E-3</v>
      </c>
      <c r="N234" s="8">
        <v>1.964121</v>
      </c>
      <c r="P234" s="8">
        <v>17.171062800838584</v>
      </c>
      <c r="R234" s="8">
        <f t="shared" si="20"/>
        <v>17.171062800838584</v>
      </c>
      <c r="S234" s="24">
        <f t="shared" si="21"/>
        <v>18.340136215307147</v>
      </c>
      <c r="T234" s="24">
        <f t="shared" si="22"/>
        <v>0.36109912534454458</v>
      </c>
      <c r="U234" s="6"/>
      <c r="W234" s="24"/>
      <c r="X234" s="24"/>
      <c r="Y234" s="24"/>
      <c r="Z234" s="24"/>
      <c r="AA234" s="24"/>
    </row>
    <row r="235" spans="1:27" s="6" customFormat="1" ht="13">
      <c r="A235" s="6" t="s">
        <v>412</v>
      </c>
      <c r="B235" s="6">
        <v>4.4161010000000003</v>
      </c>
      <c r="C235" s="6">
        <v>1341413000</v>
      </c>
      <c r="D235" s="6">
        <v>3.9084290000000001E-2</v>
      </c>
      <c r="E235" s="6">
        <v>2719764</v>
      </c>
      <c r="F235" s="6">
        <v>3.6017790000000001E-2</v>
      </c>
      <c r="G235" s="6">
        <v>34743.65</v>
      </c>
      <c r="H235" s="6">
        <v>2.0449570000000001</v>
      </c>
      <c r="I235" s="6">
        <v>2.0275369999999998E-3</v>
      </c>
      <c r="J235" s="6">
        <v>1.0849630000000001E-2</v>
      </c>
      <c r="K235" s="6">
        <v>2.5902210000000001E-5</v>
      </c>
      <c r="L235" s="6">
        <v>2.0634220000000001</v>
      </c>
      <c r="M235" s="6">
        <v>1.2775160000000001E-2</v>
      </c>
      <c r="N235" s="6">
        <v>2.0616780000000001</v>
      </c>
      <c r="R235" s="8"/>
      <c r="S235" s="7"/>
      <c r="T235" s="24"/>
    </row>
    <row r="236" spans="1:27" ht="13">
      <c r="A236" s="8" t="s">
        <v>413</v>
      </c>
      <c r="B236" s="8">
        <v>4.3982639999999993</v>
      </c>
      <c r="C236" s="8">
        <v>1322003000</v>
      </c>
      <c r="D236" s="8">
        <v>3.3307570000000002E-2</v>
      </c>
      <c r="E236" s="8">
        <v>2680473</v>
      </c>
      <c r="F236" s="8">
        <v>3.4951599999999999E-2</v>
      </c>
      <c r="G236" s="8">
        <v>5877.2340000000004</v>
      </c>
      <c r="H236" s="8">
        <v>0.54711929999999998</v>
      </c>
      <c r="I236" s="8">
        <v>2.0275850000000002E-3</v>
      </c>
      <c r="J236" s="8">
        <v>8.9236750000000007E-3</v>
      </c>
      <c r="K236" s="8">
        <v>4.445645E-6</v>
      </c>
      <c r="L236" s="8">
        <v>0.52923189999999998</v>
      </c>
      <c r="M236" s="8">
        <v>2.1925769999999998E-3</v>
      </c>
      <c r="N236" s="8">
        <v>0.52674270000000001</v>
      </c>
      <c r="P236" s="8">
        <v>14.826546020862652</v>
      </c>
      <c r="R236" s="8">
        <f t="shared" si="20"/>
        <v>14.826546020862652</v>
      </c>
      <c r="S236" s="24">
        <f t="shared" ref="S236:S265" si="23">4885245.343*K236-5.57017928</f>
        <v>16.14788725288124</v>
      </c>
      <c r="T236" s="24">
        <f t="shared" si="22"/>
        <v>8.5459770518281186E-2</v>
      </c>
      <c r="U236" s="6"/>
    </row>
    <row r="237" spans="1:27" s="6" customFormat="1" ht="13">
      <c r="A237" s="6" t="s">
        <v>414</v>
      </c>
      <c r="B237" s="6">
        <v>4.4254110000000004</v>
      </c>
      <c r="C237" s="6">
        <v>1363968000</v>
      </c>
      <c r="D237" s="6">
        <v>1.9363169999999999E-2</v>
      </c>
      <c r="E237" s="6">
        <v>2765237</v>
      </c>
      <c r="F237" s="6">
        <v>2.0690110000000001E-2</v>
      </c>
      <c r="G237" s="6">
        <v>18065.89</v>
      </c>
      <c r="H237" s="6">
        <v>5.3102270000000003</v>
      </c>
      <c r="I237" s="6">
        <v>2.0273470000000001E-3</v>
      </c>
      <c r="J237" s="6">
        <v>7.542081E-3</v>
      </c>
      <c r="K237" s="6">
        <v>1.3245550000000001E-5</v>
      </c>
      <c r="L237" s="6">
        <v>5.314076</v>
      </c>
      <c r="M237" s="6">
        <v>6.5333919999999998E-3</v>
      </c>
      <c r="N237" s="6">
        <v>5.3129220000000004</v>
      </c>
      <c r="R237" s="8"/>
      <c r="S237" s="7"/>
      <c r="T237" s="24"/>
    </row>
    <row r="238" spans="1:27" ht="13">
      <c r="A238" s="8" t="s">
        <v>415</v>
      </c>
      <c r="B238" s="8">
        <v>4.0979340000000004</v>
      </c>
      <c r="C238" s="8">
        <v>1352613000</v>
      </c>
      <c r="D238" s="8">
        <v>2.0348089999999999E-2</v>
      </c>
      <c r="E238" s="8">
        <v>2742949</v>
      </c>
      <c r="F238" s="8">
        <v>2.598319E-2</v>
      </c>
      <c r="G238" s="8">
        <v>4839.7719999999999</v>
      </c>
      <c r="H238" s="8">
        <v>0.40563500000000002</v>
      </c>
      <c r="I238" s="8">
        <v>2.0278890000000002E-3</v>
      </c>
      <c r="J238" s="8">
        <v>1.109897E-2</v>
      </c>
      <c r="K238" s="8">
        <v>3.5781270000000002E-6</v>
      </c>
      <c r="L238" s="8">
        <v>0.4215911</v>
      </c>
      <c r="M238" s="8">
        <v>1.764463E-3</v>
      </c>
      <c r="N238" s="8">
        <v>0.42446590000000001</v>
      </c>
      <c r="P238" s="8">
        <v>10.294144816779392</v>
      </c>
      <c r="R238" s="8">
        <f t="shared" si="20"/>
        <v>10.294144816779392</v>
      </c>
      <c r="S238" s="24">
        <f t="shared" si="23"/>
        <v>11.909848983412564</v>
      </c>
      <c r="T238" s="24">
        <f t="shared" si="22"/>
        <v>5.0210863337507849E-2</v>
      </c>
      <c r="W238" s="6"/>
      <c r="X238" s="6"/>
      <c r="Y238" s="6"/>
      <c r="Z238" s="6"/>
      <c r="AA238" s="6"/>
    </row>
    <row r="239" spans="1:27" ht="13">
      <c r="A239" s="8" t="s">
        <v>416</v>
      </c>
      <c r="B239" s="8">
        <v>4.0578799999999999</v>
      </c>
      <c r="C239" s="8">
        <v>1313168000</v>
      </c>
      <c r="D239" s="8">
        <v>2.256114E-2</v>
      </c>
      <c r="E239" s="8">
        <v>2662420</v>
      </c>
      <c r="F239" s="8">
        <v>2.7763840000000001E-2</v>
      </c>
      <c r="G239" s="8">
        <v>4450.3490000000002</v>
      </c>
      <c r="H239" s="8">
        <v>0.26359100000000002</v>
      </c>
      <c r="I239" s="8">
        <v>2.027479E-3</v>
      </c>
      <c r="J239" s="8">
        <v>1.030262E-2</v>
      </c>
      <c r="K239" s="8">
        <v>3.3890230000000001E-6</v>
      </c>
      <c r="L239" s="8">
        <v>0.26691550000000003</v>
      </c>
      <c r="M239" s="8">
        <v>1.671547E-3</v>
      </c>
      <c r="N239" s="8">
        <v>0.26866069999999997</v>
      </c>
      <c r="P239" s="8">
        <v>9.3061593256461119</v>
      </c>
      <c r="R239" s="8">
        <f t="shared" si="20"/>
        <v>9.3061593256461119</v>
      </c>
      <c r="S239" s="24">
        <f t="shared" si="23"/>
        <v>10.986029548069892</v>
      </c>
      <c r="T239" s="24">
        <f t="shared" si="22"/>
        <v>2.9323415698378496E-2</v>
      </c>
      <c r="W239" s="6"/>
      <c r="X239" s="6"/>
      <c r="Y239" s="6"/>
      <c r="Z239" s="6"/>
      <c r="AA239" s="6"/>
    </row>
    <row r="240" spans="1:27" ht="13">
      <c r="A240" s="8" t="s">
        <v>417</v>
      </c>
      <c r="B240" s="8">
        <v>4.0831480000000004</v>
      </c>
      <c r="C240" s="8">
        <v>1287184000</v>
      </c>
      <c r="D240" s="8">
        <v>3.1688870000000001E-2</v>
      </c>
      <c r="E240" s="8">
        <v>2610339</v>
      </c>
      <c r="F240" s="8">
        <v>3.5130519999999998E-2</v>
      </c>
      <c r="G240" s="8">
        <v>4782.616</v>
      </c>
      <c r="H240" s="8">
        <v>0.23974029999999999</v>
      </c>
      <c r="I240" s="8">
        <v>2.0279450000000002E-3</v>
      </c>
      <c r="J240" s="8">
        <v>1.444582E-2</v>
      </c>
      <c r="K240" s="8">
        <v>3.715561E-6</v>
      </c>
      <c r="L240" s="8">
        <v>0.23465920000000001</v>
      </c>
      <c r="M240" s="8">
        <v>1.832181E-3</v>
      </c>
      <c r="N240" s="8">
        <v>0.2356753</v>
      </c>
      <c r="P240" s="8">
        <v>11.012177211590769</v>
      </c>
      <c r="R240" s="8">
        <f t="shared" si="20"/>
        <v>11.012177211590769</v>
      </c>
      <c r="S240" s="24">
        <f t="shared" si="23"/>
        <v>12.581247791882424</v>
      </c>
      <c r="T240" s="24">
        <f t="shared" si="22"/>
        <v>2.9523055418448966E-2</v>
      </c>
      <c r="W240" s="6"/>
      <c r="X240" s="6"/>
      <c r="Y240" s="6"/>
      <c r="Z240" s="6"/>
      <c r="AA240" s="6"/>
    </row>
    <row r="241" spans="1:20" s="6" customFormat="1" ht="13">
      <c r="A241" s="6" t="s">
        <v>418</v>
      </c>
      <c r="B241" s="6">
        <v>4.0753250000000003</v>
      </c>
      <c r="C241" s="6">
        <v>1291081000</v>
      </c>
      <c r="D241" s="6">
        <v>2.5430419999999999E-2</v>
      </c>
      <c r="E241" s="6">
        <v>2617001</v>
      </c>
      <c r="F241" s="6">
        <v>2.8266240000000002E-2</v>
      </c>
      <c r="G241" s="6">
        <v>44831.519999999997</v>
      </c>
      <c r="H241" s="6">
        <v>9.8112290000000005E-2</v>
      </c>
      <c r="I241" s="6">
        <v>2.026983E-3</v>
      </c>
      <c r="J241" s="6">
        <v>1.210871E-2</v>
      </c>
      <c r="K241" s="6">
        <v>3.4724039999999998E-5</v>
      </c>
      <c r="L241" s="6">
        <v>9.9640000000000006E-2</v>
      </c>
      <c r="M241" s="6">
        <v>1.7130889999999999E-2</v>
      </c>
      <c r="N241" s="6">
        <v>9.8489809999999997E-2</v>
      </c>
      <c r="R241" s="8"/>
      <c r="S241" s="7"/>
      <c r="T241" s="24"/>
    </row>
    <row r="242" spans="1:20">
      <c r="A242" s="8" t="s">
        <v>419</v>
      </c>
      <c r="B242" s="8">
        <v>4.0578010000000004</v>
      </c>
      <c r="C242" s="8">
        <v>1303608000</v>
      </c>
      <c r="D242" s="8">
        <v>3.9348309999999997E-2</v>
      </c>
      <c r="E242" s="8">
        <v>2642484</v>
      </c>
      <c r="F242" s="8">
        <v>3.8101250000000003E-2</v>
      </c>
      <c r="G242" s="8">
        <v>6918.9669999999996</v>
      </c>
      <c r="H242" s="8">
        <v>0.3028902</v>
      </c>
      <c r="I242" s="8">
        <v>2.0270539999999999E-3</v>
      </c>
      <c r="J242" s="8">
        <v>8.6502969999999995E-3</v>
      </c>
      <c r="K242" s="8">
        <v>5.3076249999999999E-6</v>
      </c>
      <c r="L242" s="8">
        <v>0.33026680000000003</v>
      </c>
      <c r="M242" s="8">
        <v>2.6183880000000001E-3</v>
      </c>
      <c r="N242" s="8">
        <v>0.32533519999999999</v>
      </c>
      <c r="P242" s="8">
        <v>19.330013602971249</v>
      </c>
      <c r="R242" s="8">
        <f t="shared" si="20"/>
        <v>19.330013602971249</v>
      </c>
      <c r="S242" s="24">
        <f t="shared" si="23"/>
        <v>20.358871033640376</v>
      </c>
      <c r="T242" s="24">
        <f t="shared" si="22"/>
        <v>6.7238591878930998E-2</v>
      </c>
    </row>
    <row r="243" spans="1:20">
      <c r="A243" s="8" t="s">
        <v>420</v>
      </c>
      <c r="B243" s="8">
        <v>4.0757950000000003</v>
      </c>
      <c r="C243" s="8">
        <v>1321109000</v>
      </c>
      <c r="D243" s="8">
        <v>0.1030488</v>
      </c>
      <c r="E243" s="8">
        <v>2677574</v>
      </c>
      <c r="F243" s="8">
        <v>0.1043195</v>
      </c>
      <c r="G243" s="8">
        <v>4825.902</v>
      </c>
      <c r="H243" s="8">
        <v>0.33910509999999999</v>
      </c>
      <c r="I243" s="8">
        <v>2.0267620000000001E-3</v>
      </c>
      <c r="J243" s="8">
        <v>1.067565E-2</v>
      </c>
      <c r="K243" s="8">
        <v>3.6528279999999999E-6</v>
      </c>
      <c r="L243" s="8">
        <v>0.26724540000000002</v>
      </c>
      <c r="M243" s="8">
        <v>1.8022979999999999E-3</v>
      </c>
      <c r="N243" s="8">
        <v>0.26886280000000001</v>
      </c>
      <c r="P243" s="8">
        <v>10.684424790619959</v>
      </c>
      <c r="R243" s="8">
        <f t="shared" si="20"/>
        <v>10.684424790619959</v>
      </c>
      <c r="S243" s="24">
        <f t="shared" si="23"/>
        <v>12.274781695780005</v>
      </c>
      <c r="T243" s="24">
        <f t="shared" si="22"/>
        <v>3.2803789442014064E-2</v>
      </c>
    </row>
    <row r="244" spans="1:20">
      <c r="A244" s="8" t="s">
        <v>421</v>
      </c>
      <c r="B244" s="8">
        <v>3.9798829999999996</v>
      </c>
      <c r="C244" s="8">
        <v>1273727000</v>
      </c>
      <c r="D244" s="8">
        <v>4.124357E-2</v>
      </c>
      <c r="E244" s="8">
        <v>2582846</v>
      </c>
      <c r="F244" s="8">
        <v>4.5769150000000001E-2</v>
      </c>
      <c r="G244" s="8">
        <v>5117.6369999999997</v>
      </c>
      <c r="H244" s="8">
        <v>0.34887319999999999</v>
      </c>
      <c r="I244" s="8">
        <v>2.0277870000000001E-3</v>
      </c>
      <c r="J244" s="8">
        <v>1.3909390000000001E-2</v>
      </c>
      <c r="K244" s="8">
        <v>4.0178260000000002E-6</v>
      </c>
      <c r="L244" s="8">
        <v>0.3369007</v>
      </c>
      <c r="M244" s="8">
        <v>1.9813809999999999E-3</v>
      </c>
      <c r="N244" s="8">
        <v>0.33205810000000002</v>
      </c>
      <c r="P244" s="8">
        <v>12.591379314546822</v>
      </c>
      <c r="R244" s="8">
        <f t="shared" si="20"/>
        <v>12.591379314546822</v>
      </c>
      <c r="S244" s="24">
        <f t="shared" si="23"/>
        <v>14.057886475484322</v>
      </c>
      <c r="T244" s="24">
        <f t="shared" si="22"/>
        <v>4.7361117941112009E-2</v>
      </c>
    </row>
    <row r="245" spans="1:20">
      <c r="A245" s="8" t="s">
        <v>422</v>
      </c>
      <c r="B245" s="8">
        <v>3.9762059999999999</v>
      </c>
      <c r="C245" s="8">
        <v>1264145000</v>
      </c>
      <c r="D245" s="8">
        <v>5.9207179999999998E-2</v>
      </c>
      <c r="E245" s="8">
        <v>2563661</v>
      </c>
      <c r="F245" s="8">
        <v>5.1927349999999997E-2</v>
      </c>
      <c r="G245" s="8">
        <v>7133.2460000000001</v>
      </c>
      <c r="H245" s="8">
        <v>0.2645943</v>
      </c>
      <c r="I245" s="8">
        <v>2.0279819999999998E-3</v>
      </c>
      <c r="J245" s="8">
        <v>1.379175E-2</v>
      </c>
      <c r="K245" s="8">
        <v>5.6427180000000003E-6</v>
      </c>
      <c r="L245" s="8">
        <v>0.24550849999999999</v>
      </c>
      <c r="M245" s="8">
        <v>2.782432E-3</v>
      </c>
      <c r="N245" s="8">
        <v>0.24723700000000001</v>
      </c>
      <c r="P245" s="8">
        <v>21.080727613147261</v>
      </c>
      <c r="R245" s="8">
        <f t="shared" si="20"/>
        <v>21.080727613147261</v>
      </c>
      <c r="S245" s="24">
        <f t="shared" si="23"/>
        <v>21.995882551362278</v>
      </c>
      <c r="T245" s="24">
        <f t="shared" si="22"/>
        <v>5.4001761313611257E-2</v>
      </c>
    </row>
    <row r="246" spans="1:20">
      <c r="A246" s="8" t="s">
        <v>423</v>
      </c>
      <c r="B246" s="8">
        <v>3.9755020000000005</v>
      </c>
      <c r="C246" s="8">
        <v>1257496000</v>
      </c>
      <c r="D246" s="8">
        <v>1.740239E-2</v>
      </c>
      <c r="E246" s="8">
        <v>2548214</v>
      </c>
      <c r="F246" s="8">
        <v>1.787652E-2</v>
      </c>
      <c r="G246" s="8">
        <v>7087.39</v>
      </c>
      <c r="H246" s="8">
        <v>0.57072069999999997</v>
      </c>
      <c r="I246" s="8">
        <v>2.0264189999999998E-3</v>
      </c>
      <c r="J246" s="8">
        <v>1.0260150000000001E-2</v>
      </c>
      <c r="K246" s="8">
        <v>5.636163E-6</v>
      </c>
      <c r="L246" s="8">
        <v>0.58105150000000005</v>
      </c>
      <c r="M246" s="8">
        <v>2.7813389999999999E-3</v>
      </c>
      <c r="N246" s="8">
        <v>0.57976870000000003</v>
      </c>
      <c r="P246" s="8">
        <v>21.046480612055909</v>
      </c>
      <c r="R246" s="8">
        <f t="shared" si="20"/>
        <v>21.046480612055909</v>
      </c>
      <c r="S246" s="24">
        <f t="shared" si="23"/>
        <v>21.96385976813891</v>
      </c>
      <c r="T246" s="24">
        <f t="shared" si="22"/>
        <v>0.12762133664066766</v>
      </c>
    </row>
    <row r="247" spans="1:20">
      <c r="A247" s="8" t="s">
        <v>424</v>
      </c>
      <c r="B247" s="8">
        <v>4.1832839999999996</v>
      </c>
      <c r="C247" s="8">
        <v>1306572000</v>
      </c>
      <c r="D247" s="8">
        <v>2.268618E-2</v>
      </c>
      <c r="E247" s="8">
        <v>2647574</v>
      </c>
      <c r="F247" s="8">
        <v>2.6043159999999999E-2</v>
      </c>
      <c r="G247" s="8">
        <v>6427.701</v>
      </c>
      <c r="H247" s="8">
        <v>0.40803020000000001</v>
      </c>
      <c r="I247" s="8">
        <v>2.026351E-3</v>
      </c>
      <c r="J247" s="8">
        <v>9.5544129999999994E-3</v>
      </c>
      <c r="K247" s="8">
        <v>4.919542E-6</v>
      </c>
      <c r="L247" s="8">
        <v>0.41652210000000001</v>
      </c>
      <c r="M247" s="8">
        <v>2.427785E-3</v>
      </c>
      <c r="N247" s="8">
        <v>0.41716900000000001</v>
      </c>
      <c r="P247" s="8">
        <v>17.302450075200944</v>
      </c>
      <c r="R247" s="8">
        <f t="shared" si="20"/>
        <v>17.302450075200944</v>
      </c>
      <c r="S247" s="24">
        <f t="shared" si="23"/>
        <v>18.462990365192908</v>
      </c>
      <c r="T247" s="24">
        <f t="shared" si="22"/>
        <v>7.6902435191899168E-2</v>
      </c>
    </row>
    <row r="248" spans="1:20" ht="13">
      <c r="A248" s="6" t="s">
        <v>425</v>
      </c>
      <c r="B248" s="6">
        <v>4.1830500000000006</v>
      </c>
      <c r="C248" s="6">
        <v>1297219000</v>
      </c>
      <c r="D248" s="6">
        <v>9.9549960000000007E-2</v>
      </c>
      <c r="E248" s="6">
        <v>2631947</v>
      </c>
      <c r="F248" s="6">
        <v>0.1022988</v>
      </c>
      <c r="G248" s="6">
        <v>551.32669999999996</v>
      </c>
      <c r="H248" s="6">
        <v>1.793239</v>
      </c>
      <c r="I248" s="6">
        <v>2.0289150000000001E-3</v>
      </c>
      <c r="J248" s="6">
        <v>1.0422850000000001E-2</v>
      </c>
      <c r="K248" s="6">
        <v>4.2509229999999998E-7</v>
      </c>
      <c r="L248" s="6">
        <v>1.8636699999999999</v>
      </c>
      <c r="M248" s="6">
        <v>2.095182E-4</v>
      </c>
      <c r="N248" s="6">
        <v>1.8657900000000001</v>
      </c>
      <c r="O248" s="6"/>
      <c r="P248" s="6"/>
      <c r="Q248" s="6"/>
      <c r="S248" s="24"/>
      <c r="T248" s="24"/>
    </row>
    <row r="249" spans="1:20" ht="13">
      <c r="A249" s="6" t="s">
        <v>426</v>
      </c>
      <c r="B249" s="6">
        <v>4.1692030000000004</v>
      </c>
      <c r="C249" s="6">
        <v>1303322000</v>
      </c>
      <c r="D249" s="6">
        <v>1.8616000000000001E-2</v>
      </c>
      <c r="E249" s="6">
        <v>2642697</v>
      </c>
      <c r="F249" s="6">
        <v>1.8057529999999999E-2</v>
      </c>
      <c r="G249" s="6">
        <v>80065.69</v>
      </c>
      <c r="H249" s="6">
        <v>0.50290590000000002</v>
      </c>
      <c r="I249" s="6">
        <v>2.0276629999999999E-3</v>
      </c>
      <c r="J249" s="6">
        <v>1.2344010000000001E-2</v>
      </c>
      <c r="K249" s="6">
        <v>6.1432459999999996E-5</v>
      </c>
      <c r="L249" s="6">
        <v>0.51203549999999998</v>
      </c>
      <c r="M249" s="6">
        <v>3.0297009999999999E-2</v>
      </c>
      <c r="N249" s="6">
        <v>0.50497119999999995</v>
      </c>
      <c r="O249" s="6"/>
      <c r="P249" s="6"/>
      <c r="Q249" s="6"/>
      <c r="S249" s="24"/>
      <c r="T249" s="24"/>
    </row>
    <row r="250" spans="1:20" ht="13">
      <c r="A250" s="6" t="s">
        <v>427</v>
      </c>
      <c r="B250" s="6">
        <v>4.154026</v>
      </c>
      <c r="C250" s="6">
        <v>1278821000</v>
      </c>
      <c r="D250" s="6">
        <v>1.907812E-2</v>
      </c>
      <c r="E250" s="6">
        <v>2592088</v>
      </c>
      <c r="F250" s="6">
        <v>2.6247360000000001E-2</v>
      </c>
      <c r="G250" s="6">
        <v>24068.04</v>
      </c>
      <c r="H250" s="6">
        <v>2.513852</v>
      </c>
      <c r="I250" s="6">
        <v>2.026936E-3</v>
      </c>
      <c r="J250" s="6">
        <v>1.363984E-2</v>
      </c>
      <c r="K250" s="6">
        <v>1.8821380000000001E-5</v>
      </c>
      <c r="L250" s="6">
        <v>2.526538</v>
      </c>
      <c r="M250" s="6">
        <v>9.2857600000000005E-3</v>
      </c>
      <c r="N250" s="6">
        <v>2.5302009999999999</v>
      </c>
      <c r="O250" s="6"/>
      <c r="P250" s="6"/>
      <c r="Q250" s="6"/>
      <c r="S250" s="24"/>
      <c r="T250" s="24"/>
    </row>
    <row r="251" spans="1:20" ht="13">
      <c r="A251" s="6" t="s">
        <v>428</v>
      </c>
      <c r="B251" s="6">
        <v>4.1189780000000003</v>
      </c>
      <c r="C251" s="6">
        <v>1243368000</v>
      </c>
      <c r="D251" s="6">
        <v>3.6217199999999998E-2</v>
      </c>
      <c r="E251" s="6">
        <v>2518926</v>
      </c>
      <c r="F251" s="6">
        <v>3.444432E-2</v>
      </c>
      <c r="G251" s="6">
        <v>38060.019999999997</v>
      </c>
      <c r="H251" s="6">
        <v>0.88201890000000005</v>
      </c>
      <c r="I251" s="6">
        <v>2.0258889999999999E-3</v>
      </c>
      <c r="J251" s="6">
        <v>1.112963E-2</v>
      </c>
      <c r="K251" s="6">
        <v>3.0609840000000002E-5</v>
      </c>
      <c r="L251" s="6">
        <v>0.86643139999999996</v>
      </c>
      <c r="M251" s="6">
        <v>1.510939E-2</v>
      </c>
      <c r="N251" s="6">
        <v>0.86957490000000004</v>
      </c>
      <c r="O251" s="6"/>
      <c r="P251" s="6"/>
      <c r="Q251" s="6"/>
      <c r="S251" s="24"/>
      <c r="T251" s="24"/>
    </row>
    <row r="252" spans="1:20">
      <c r="A252" s="8" t="s">
        <v>429</v>
      </c>
      <c r="B252" s="8">
        <v>4.0720390000000002</v>
      </c>
      <c r="C252" s="8">
        <v>1226886000</v>
      </c>
      <c r="D252" s="8">
        <v>2.059542E-2</v>
      </c>
      <c r="E252" s="8">
        <v>2484658</v>
      </c>
      <c r="F252" s="8">
        <v>2.554323E-2</v>
      </c>
      <c r="G252" s="8">
        <v>9014.0529999999999</v>
      </c>
      <c r="H252" s="8">
        <v>0.76418779999999997</v>
      </c>
      <c r="I252" s="8">
        <v>2.0251739999999998E-3</v>
      </c>
      <c r="J252" s="8">
        <v>1.688723E-2</v>
      </c>
      <c r="K252" s="8">
        <v>7.3469830000000003E-6</v>
      </c>
      <c r="L252" s="8">
        <v>0.75023070000000003</v>
      </c>
      <c r="M252" s="8">
        <v>3.627819E-3</v>
      </c>
      <c r="N252" s="8">
        <v>0.74773120000000004</v>
      </c>
      <c r="P252" s="8">
        <v>29.984765037243314</v>
      </c>
      <c r="R252" s="8">
        <f t="shared" si="20"/>
        <v>29.984765037243314</v>
      </c>
      <c r="S252" s="24">
        <f t="shared" si="23"/>
        <v>30.321635205850178</v>
      </c>
      <c r="T252" s="24">
        <f t="shared" si="22"/>
        <v>0.22748221605629623</v>
      </c>
    </row>
    <row r="253" spans="1:20" ht="13">
      <c r="A253" s="6" t="s">
        <v>430</v>
      </c>
      <c r="B253" s="6">
        <v>4.0431719999999993</v>
      </c>
      <c r="C253" s="6">
        <v>1282369000</v>
      </c>
      <c r="D253" s="6">
        <v>5.8878180000000002E-2</v>
      </c>
      <c r="E253" s="6">
        <v>2599046</v>
      </c>
      <c r="F253" s="6">
        <v>6.0166490000000003E-2</v>
      </c>
      <c r="G253" s="6">
        <v>277966.09999999998</v>
      </c>
      <c r="H253" s="6">
        <v>1.81667</v>
      </c>
      <c r="I253" s="6">
        <v>2.0267530000000001E-3</v>
      </c>
      <c r="J253" s="6">
        <v>1.183532E-2</v>
      </c>
      <c r="K253" s="6">
        <v>2.1675500000000001E-4</v>
      </c>
      <c r="L253" s="6">
        <v>1.8102149999999999</v>
      </c>
      <c r="M253" s="6">
        <v>0.1069474</v>
      </c>
      <c r="N253" s="6">
        <v>1.811725</v>
      </c>
      <c r="O253" s="6"/>
      <c r="P253" s="6"/>
      <c r="Q253" s="6"/>
      <c r="S253" s="24"/>
      <c r="T253" s="24"/>
    </row>
    <row r="254" spans="1:20">
      <c r="A254" s="8" t="s">
        <v>431</v>
      </c>
      <c r="B254" s="8">
        <v>4.0405120000000005</v>
      </c>
      <c r="C254" s="8">
        <v>1251977000</v>
      </c>
      <c r="D254" s="8">
        <v>1.980521E-2</v>
      </c>
      <c r="E254" s="8">
        <v>2538495</v>
      </c>
      <c r="F254" s="8">
        <v>1.9256510000000001E-2</v>
      </c>
      <c r="G254" s="8">
        <v>9221.6949999999997</v>
      </c>
      <c r="H254" s="8">
        <v>1.536019</v>
      </c>
      <c r="I254" s="8">
        <v>2.0275890000000002E-3</v>
      </c>
      <c r="J254" s="8">
        <v>1.207595E-2</v>
      </c>
      <c r="K254" s="8">
        <v>7.3659829999999996E-6</v>
      </c>
      <c r="L254" s="8">
        <v>1.552454</v>
      </c>
      <c r="M254" s="8">
        <v>3.6328440000000001E-3</v>
      </c>
      <c r="N254" s="8">
        <v>1.548335</v>
      </c>
      <c r="P254" s="8">
        <v>30.084031707073315</v>
      </c>
      <c r="R254" s="8">
        <f t="shared" si="20"/>
        <v>30.084031707073315</v>
      </c>
      <c r="S254" s="24">
        <f t="shared" si="23"/>
        <v>30.414454867367169</v>
      </c>
      <c r="T254" s="24">
        <f t="shared" si="22"/>
        <v>0.47217042116663632</v>
      </c>
    </row>
    <row r="255" spans="1:20">
      <c r="A255" s="8" t="s">
        <v>432</v>
      </c>
      <c r="B255" s="8">
        <v>4.0901889999999996</v>
      </c>
      <c r="C255" s="8">
        <v>1287886000</v>
      </c>
      <c r="D255" s="8">
        <v>6.1651060000000001E-2</v>
      </c>
      <c r="E255" s="8">
        <v>2610843</v>
      </c>
      <c r="F255" s="8">
        <v>6.1418229999999997E-2</v>
      </c>
      <c r="G255" s="8">
        <v>5709.6469999999999</v>
      </c>
      <c r="H255" s="8">
        <v>1.1787030000000001</v>
      </c>
      <c r="I255" s="8">
        <v>2.0272329999999998E-3</v>
      </c>
      <c r="J255" s="8">
        <v>1.0820949999999999E-2</v>
      </c>
      <c r="K255" s="8">
        <v>4.432941E-6</v>
      </c>
      <c r="L255" s="8">
        <v>1.1240460000000001</v>
      </c>
      <c r="M255" s="8">
        <v>2.1867089999999998E-3</v>
      </c>
      <c r="N255" s="8">
        <v>1.1273629999999999</v>
      </c>
      <c r="P255" s="8">
        <v>14.760173190677373</v>
      </c>
      <c r="R255" s="8">
        <f t="shared" si="20"/>
        <v>14.760173190677373</v>
      </c>
      <c r="S255" s="24">
        <f t="shared" si="23"/>
        <v>16.085825096043763</v>
      </c>
      <c r="T255" s="24">
        <f t="shared" si="22"/>
        <v>0.18081207355907608</v>
      </c>
    </row>
    <row r="256" spans="1:20">
      <c r="A256" s="8" t="s">
        <v>433</v>
      </c>
      <c r="B256" s="8">
        <v>4.1206209999999999</v>
      </c>
      <c r="C256" s="8">
        <v>1285778000</v>
      </c>
      <c r="D256" s="8">
        <v>4.4845549999999998E-2</v>
      </c>
      <c r="E256" s="8">
        <v>2606242</v>
      </c>
      <c r="F256" s="8">
        <v>4.2995159999999998E-2</v>
      </c>
      <c r="G256" s="8">
        <v>5509.2950000000001</v>
      </c>
      <c r="H256" s="8">
        <v>0.29380709999999999</v>
      </c>
      <c r="I256" s="8">
        <v>2.0269770000000001E-3</v>
      </c>
      <c r="J256" s="8">
        <v>1.095761E-2</v>
      </c>
      <c r="K256" s="8">
        <v>4.2847499999999999E-6</v>
      </c>
      <c r="L256" s="8">
        <v>0.26532600000000001</v>
      </c>
      <c r="M256" s="8">
        <v>2.1138649999999999E-3</v>
      </c>
      <c r="N256" s="8">
        <v>0.26913759999999998</v>
      </c>
      <c r="P256" s="8">
        <v>13.9859401870575</v>
      </c>
      <c r="R256" s="8">
        <f t="shared" si="20"/>
        <v>13.9859401870575</v>
      </c>
      <c r="S256" s="24">
        <f t="shared" si="23"/>
        <v>15.361875703419253</v>
      </c>
      <c r="T256" s="24">
        <f t="shared" si="22"/>
        <v>4.0759050328854164E-2</v>
      </c>
    </row>
    <row r="257" spans="1:20" ht="13">
      <c r="A257" s="8" t="s">
        <v>434</v>
      </c>
      <c r="B257" s="6">
        <v>4.3637640000000006</v>
      </c>
      <c r="C257" s="6">
        <v>1301565000</v>
      </c>
      <c r="D257" s="6">
        <v>1.3439090000000001E-2</v>
      </c>
      <c r="E257" s="6">
        <v>2635866</v>
      </c>
      <c r="F257" s="6">
        <v>1.6290329999999999E-2</v>
      </c>
      <c r="G257" s="6">
        <v>12736.76</v>
      </c>
      <c r="H257" s="6">
        <v>6.3337009999999996</v>
      </c>
      <c r="I257" s="6">
        <v>2.0251510000000002E-3</v>
      </c>
      <c r="J257" s="6">
        <v>8.5894999999999999E-3</v>
      </c>
      <c r="K257" s="6">
        <v>9.7859689999999993E-6</v>
      </c>
      <c r="L257" s="6">
        <v>6.3362400000000001</v>
      </c>
      <c r="M257" s="6">
        <v>4.8321900000000001E-3</v>
      </c>
      <c r="N257" s="6">
        <v>6.3353419999999998</v>
      </c>
      <c r="O257" s="6"/>
      <c r="P257" s="6"/>
      <c r="Q257" s="6"/>
      <c r="S257" s="24"/>
      <c r="T257" s="24"/>
    </row>
    <row r="258" spans="1:20" ht="13">
      <c r="A258" s="8" t="s">
        <v>435</v>
      </c>
      <c r="B258" s="6">
        <v>4.349761</v>
      </c>
      <c r="C258" s="6">
        <v>547025400</v>
      </c>
      <c r="D258" s="6">
        <v>0.1145438</v>
      </c>
      <c r="E258" s="6">
        <v>1113020</v>
      </c>
      <c r="F258" s="6">
        <v>0.12295209999999999</v>
      </c>
      <c r="G258" s="6">
        <v>47523.39</v>
      </c>
      <c r="H258" s="6">
        <v>11.56799</v>
      </c>
      <c r="I258" s="6">
        <v>2.0346750000000001E-3</v>
      </c>
      <c r="J258" s="6">
        <v>2.3714619999999999E-2</v>
      </c>
      <c r="K258" s="6">
        <v>8.6956719999999995E-5</v>
      </c>
      <c r="L258" s="6">
        <v>11.58347</v>
      </c>
      <c r="M258" s="6">
        <v>4.274149E-2</v>
      </c>
      <c r="N258" s="6">
        <v>11.585610000000001</v>
      </c>
      <c r="O258" s="6"/>
      <c r="P258" s="6"/>
      <c r="Q258" s="6"/>
      <c r="S258" s="24"/>
      <c r="T258" s="24"/>
    </row>
    <row r="259" spans="1:20">
      <c r="A259" s="8" t="s">
        <v>436</v>
      </c>
      <c r="B259" s="8">
        <v>4.1921249999999999</v>
      </c>
      <c r="C259" s="8">
        <v>488287500</v>
      </c>
      <c r="D259" s="8">
        <v>7.4087390000000003E-2</v>
      </c>
      <c r="E259" s="8">
        <v>992801.9</v>
      </c>
      <c r="F259" s="8">
        <v>7.3101250000000007E-2</v>
      </c>
      <c r="G259" s="8">
        <v>1300.374</v>
      </c>
      <c r="H259" s="8">
        <v>0.5208332</v>
      </c>
      <c r="I259" s="8">
        <v>2.0332330000000002E-3</v>
      </c>
      <c r="J259" s="8">
        <v>1.6971380000000001E-2</v>
      </c>
      <c r="K259" s="8">
        <v>2.6631450000000001E-6</v>
      </c>
      <c r="L259" s="8">
        <v>0.52178670000000005</v>
      </c>
      <c r="M259" s="8">
        <v>1.3098059999999999E-3</v>
      </c>
      <c r="N259" s="8">
        <v>0.51923790000000003</v>
      </c>
      <c r="P259" s="8">
        <v>5.5137650223376511</v>
      </c>
      <c r="R259" s="8">
        <f t="shared" si="20"/>
        <v>5.5137650223376511</v>
      </c>
      <c r="S259" s="24">
        <f t="shared" si="23"/>
        <v>7.4399374289837379</v>
      </c>
      <c r="T259" s="24">
        <f t="shared" si="22"/>
        <v>3.8820603992759092E-2</v>
      </c>
    </row>
    <row r="260" spans="1:20" ht="13">
      <c r="A260" s="8" t="s">
        <v>437</v>
      </c>
      <c r="B260" s="6">
        <v>4.1437780000000002</v>
      </c>
      <c r="C260" s="6">
        <v>1251133000</v>
      </c>
      <c r="D260" s="6">
        <v>4.421841E-2</v>
      </c>
      <c r="E260" s="6">
        <v>2536759</v>
      </c>
      <c r="F260" s="6">
        <v>3.9504320000000002E-2</v>
      </c>
      <c r="G260" s="6">
        <v>36875.68</v>
      </c>
      <c r="H260" s="6">
        <v>8.0121990000000007</v>
      </c>
      <c r="I260" s="6">
        <v>2.0275699999999998E-3</v>
      </c>
      <c r="J260" s="6">
        <v>1.332129E-2</v>
      </c>
      <c r="K260" s="6">
        <v>2.948375E-5</v>
      </c>
      <c r="L260" s="6">
        <v>8.0388090000000005</v>
      </c>
      <c r="M260" s="6">
        <v>1.4541409999999999E-2</v>
      </c>
      <c r="N260" s="6">
        <v>8.0398929999999993</v>
      </c>
      <c r="O260" s="6"/>
      <c r="P260" s="6"/>
      <c r="Q260" s="6"/>
      <c r="S260" s="7"/>
      <c r="T260" s="24"/>
    </row>
    <row r="261" spans="1:20">
      <c r="A261" s="8" t="s">
        <v>438</v>
      </c>
      <c r="B261" s="8">
        <v>4.1563730000000003</v>
      </c>
      <c r="C261" s="8">
        <v>1250082000</v>
      </c>
      <c r="D261" s="8">
        <v>2.8542680000000001E-2</v>
      </c>
      <c r="E261" s="8">
        <v>2533555</v>
      </c>
      <c r="F261" s="8">
        <v>3.6976309999999998E-2</v>
      </c>
      <c r="G261" s="8">
        <v>1165002</v>
      </c>
      <c r="H261" s="8">
        <v>0.41004439999999998</v>
      </c>
      <c r="I261" s="8">
        <v>2.0267100000000001E-3</v>
      </c>
      <c r="J261" s="8">
        <v>1.25764E-2</v>
      </c>
      <c r="K261" s="8">
        <v>9.3195069999999999E-4</v>
      </c>
      <c r="L261" s="8">
        <v>0.4269001</v>
      </c>
      <c r="M261" s="8">
        <v>0.45983540000000001</v>
      </c>
      <c r="N261" s="8">
        <v>0.43044769999999999</v>
      </c>
      <c r="P261" s="8">
        <v>4860.6338123545993</v>
      </c>
      <c r="R261" s="8">
        <f t="shared" si="20"/>
        <v>4860.6338123545993</v>
      </c>
      <c r="S261" s="24"/>
      <c r="T261" s="24"/>
    </row>
    <row r="262" spans="1:20" ht="13">
      <c r="A262" s="8" t="s">
        <v>439</v>
      </c>
      <c r="B262" s="6">
        <v>4.1602839999999999</v>
      </c>
      <c r="C262" s="6">
        <v>1209673000</v>
      </c>
      <c r="D262" s="6">
        <v>1.338754E-2</v>
      </c>
      <c r="E262" s="6">
        <v>2449182</v>
      </c>
      <c r="F262" s="6">
        <v>1.5396450000000001E-2</v>
      </c>
      <c r="G262" s="6">
        <v>19908.79</v>
      </c>
      <c r="H262" s="6">
        <v>4.3950769999999997</v>
      </c>
      <c r="I262" s="6">
        <v>2.0246639999999998E-3</v>
      </c>
      <c r="J262" s="6">
        <v>8.0165480000000001E-3</v>
      </c>
      <c r="K262" s="6">
        <v>1.645765E-5</v>
      </c>
      <c r="L262" s="6">
        <v>4.3908589999999998</v>
      </c>
      <c r="M262" s="6">
        <v>8.1285420000000008E-3</v>
      </c>
      <c r="N262" s="6">
        <v>4.3900180000000004</v>
      </c>
      <c r="O262" s="6"/>
      <c r="P262" s="6"/>
      <c r="Q262" s="6"/>
      <c r="S262" s="7"/>
      <c r="T262" s="24"/>
    </row>
    <row r="263" spans="1:20" ht="13">
      <c r="A263" s="8" t="s">
        <v>440</v>
      </c>
      <c r="B263" s="6">
        <v>4.1875089999999995</v>
      </c>
      <c r="C263" s="6">
        <v>1268090000</v>
      </c>
      <c r="D263" s="6">
        <v>1.683281E-2</v>
      </c>
      <c r="E263" s="6">
        <v>2567368</v>
      </c>
      <c r="F263" s="6">
        <v>1.769399E-2</v>
      </c>
      <c r="G263" s="6">
        <v>40577.449999999997</v>
      </c>
      <c r="H263" s="6">
        <v>1.166423</v>
      </c>
      <c r="I263" s="6">
        <v>2.0245950000000001E-3</v>
      </c>
      <c r="J263" s="6">
        <v>1.0644890000000001E-2</v>
      </c>
      <c r="K263" s="6">
        <v>3.1998809999999997E-5</v>
      </c>
      <c r="L263" s="6">
        <v>1.1653880000000001</v>
      </c>
      <c r="M263" s="6">
        <v>1.5805050000000001E-2</v>
      </c>
      <c r="N263" s="6">
        <v>1.1655770000000001</v>
      </c>
      <c r="O263" s="6"/>
      <c r="P263" s="6"/>
      <c r="Q263" s="6"/>
      <c r="S263" s="7"/>
      <c r="T263" s="24"/>
    </row>
    <row r="264" spans="1:20">
      <c r="A264" s="8" t="s">
        <v>441</v>
      </c>
      <c r="B264" s="8">
        <v>4.1856309999999999</v>
      </c>
      <c r="C264" s="8">
        <v>1250335000</v>
      </c>
      <c r="D264" s="8">
        <v>3.1004190000000001E-2</v>
      </c>
      <c r="E264" s="8">
        <v>2530553</v>
      </c>
      <c r="F264" s="8">
        <v>3.0477710000000002E-2</v>
      </c>
      <c r="G264" s="8">
        <v>4744.3519999999999</v>
      </c>
      <c r="H264" s="8">
        <v>0.43273460000000002</v>
      </c>
      <c r="I264" s="8">
        <v>2.023899E-3</v>
      </c>
      <c r="J264" s="8">
        <v>7.8858829999999998E-3</v>
      </c>
      <c r="K264" s="8">
        <v>3.7944699999999999E-6</v>
      </c>
      <c r="L264" s="8">
        <v>0.43405860000000002</v>
      </c>
      <c r="M264" s="8">
        <v>1.874833E-3</v>
      </c>
      <c r="N264" s="8">
        <v>0.43590519999999999</v>
      </c>
      <c r="P264" s="8">
        <v>11.424442140517899</v>
      </c>
      <c r="R264" s="8">
        <f t="shared" si="20"/>
        <v>11.424442140517899</v>
      </c>
      <c r="S264" s="24">
        <f t="shared" si="23"/>
        <v>12.96673761665321</v>
      </c>
      <c r="T264" s="24">
        <f t="shared" si="22"/>
        <v>5.6283239764518295E-2</v>
      </c>
    </row>
    <row r="265" spans="1:20">
      <c r="A265" s="8" t="s">
        <v>442</v>
      </c>
      <c r="B265" s="8">
        <v>4.1987740000000002</v>
      </c>
      <c r="C265" s="8">
        <v>1244387000</v>
      </c>
      <c r="D265" s="8">
        <v>1.452841E-2</v>
      </c>
      <c r="E265" s="8">
        <v>2519303</v>
      </c>
      <c r="F265" s="8">
        <v>2.164143E-2</v>
      </c>
      <c r="G265" s="8">
        <v>5038.5129999999999</v>
      </c>
      <c r="H265" s="8">
        <v>0.64800080000000004</v>
      </c>
      <c r="I265" s="8">
        <v>2.0245329999999998E-3</v>
      </c>
      <c r="J265" s="8">
        <v>1.068096E-2</v>
      </c>
      <c r="K265" s="8">
        <v>4.0489509999999998E-6</v>
      </c>
      <c r="L265" s="8">
        <v>0.637513</v>
      </c>
      <c r="M265" s="8">
        <v>1.9999369999999998E-3</v>
      </c>
      <c r="N265" s="8">
        <v>0.63406059999999997</v>
      </c>
      <c r="P265" s="8">
        <v>12.753993793413072</v>
      </c>
      <c r="R265" s="8">
        <f t="shared" si="20"/>
        <v>12.753993793413072</v>
      </c>
      <c r="S265" s="24">
        <f t="shared" si="23"/>
        <v>14.209939736785193</v>
      </c>
      <c r="T265" s="24">
        <f t="shared" si="22"/>
        <v>9.0590213114171383E-2</v>
      </c>
    </row>
    <row r="268" spans="1:20" ht="18">
      <c r="A268" s="30" t="s">
        <v>473</v>
      </c>
      <c r="B268" s="26"/>
      <c r="C268" s="26"/>
      <c r="D268" s="26"/>
    </row>
    <row r="269" spans="1:20" ht="18">
      <c r="A269" s="27" t="s">
        <v>471</v>
      </c>
      <c r="B269" s="26"/>
      <c r="C269" s="26"/>
      <c r="D269" s="26"/>
    </row>
    <row r="270" spans="1:20" ht="18">
      <c r="A270" s="27" t="s">
        <v>472</v>
      </c>
      <c r="B270" s="26"/>
      <c r="C270" s="26"/>
      <c r="D270" s="26"/>
    </row>
  </sheetData>
  <phoneticPr fontId="1" type="noConversion"/>
  <conditionalFormatting sqref="L204 L208 L210:L212 L214 L216:L218 L222:L231 L234 L236 L238:L249 L251:L256 L259 L261 L263:L265">
    <cfRule type="cellIs" dxfId="0" priority="1" stopIfTrue="1" operator="greaterThan">
      <formula>2</formula>
    </cfRule>
  </conditionalFormatting>
  <hyperlinks>
    <hyperlink ref="A116" r:id="rId1" xr:uid="{00000000-0004-0000-0300-000000000000}"/>
    <hyperlink ref="A117" r:id="rId2" xr:uid="{00000000-0004-0000-0300-000001000000}"/>
    <hyperlink ref="A118" r:id="rId3" xr:uid="{00000000-0004-0000-0300-000002000000}"/>
    <hyperlink ref="A119" r:id="rId4" xr:uid="{00000000-0004-0000-0300-000003000000}"/>
    <hyperlink ref="A120" r:id="rId5" xr:uid="{00000000-0004-0000-0300-000004000000}"/>
    <hyperlink ref="A121" r:id="rId6" xr:uid="{00000000-0004-0000-0300-000005000000}"/>
    <hyperlink ref="A122" r:id="rId7" xr:uid="{00000000-0004-0000-0300-000006000000}"/>
    <hyperlink ref="A123" r:id="rId8" xr:uid="{00000000-0004-0000-0300-000007000000}"/>
    <hyperlink ref="A124" r:id="rId9" xr:uid="{00000000-0004-0000-0300-000008000000}"/>
    <hyperlink ref="A144" r:id="rId10" xr:uid="{00000000-0004-0000-0300-000009000000}"/>
    <hyperlink ref="A145" r:id="rId11" xr:uid="{00000000-0004-0000-0300-00000A000000}"/>
    <hyperlink ref="A146" r:id="rId12" xr:uid="{00000000-0004-0000-0300-00000B000000}"/>
    <hyperlink ref="A147" r:id="rId13" xr:uid="{00000000-0004-0000-0300-00000C000000}"/>
    <hyperlink ref="A148" r:id="rId14" xr:uid="{00000000-0004-0000-0300-00000D000000}"/>
    <hyperlink ref="A149" r:id="rId15" xr:uid="{00000000-0004-0000-0300-00000E000000}"/>
    <hyperlink ref="A150" r:id="rId16" xr:uid="{00000000-0004-0000-0300-00000F000000}"/>
    <hyperlink ref="A151" r:id="rId17" xr:uid="{00000000-0004-0000-0300-000010000000}"/>
    <hyperlink ref="A152" r:id="rId18" xr:uid="{00000000-0004-0000-0300-000011000000}"/>
    <hyperlink ref="A153" r:id="rId19" xr:uid="{00000000-0004-0000-0300-000012000000}"/>
    <hyperlink ref="A154" r:id="rId20" xr:uid="{00000000-0004-0000-0300-000013000000}"/>
    <hyperlink ref="A155" r:id="rId21" xr:uid="{00000000-0004-0000-0300-000014000000}"/>
    <hyperlink ref="A156" r:id="rId22" xr:uid="{00000000-0004-0000-0300-000015000000}"/>
    <hyperlink ref="A157" r:id="rId23" xr:uid="{00000000-0004-0000-0300-000016000000}"/>
    <hyperlink ref="A158" r:id="rId24" xr:uid="{00000000-0004-0000-0300-000017000000}"/>
    <hyperlink ref="A159" r:id="rId25" xr:uid="{00000000-0004-0000-0300-000018000000}"/>
    <hyperlink ref="A160" r:id="rId26" xr:uid="{00000000-0004-0000-0300-000019000000}"/>
    <hyperlink ref="A161" r:id="rId27" xr:uid="{00000000-0004-0000-0300-00001A000000}"/>
    <hyperlink ref="A162" r:id="rId28" xr:uid="{00000000-0004-0000-0300-00001B000000}"/>
    <hyperlink ref="A163" r:id="rId29" xr:uid="{00000000-0004-0000-0300-00001C000000}"/>
    <hyperlink ref="A164" r:id="rId30" xr:uid="{00000000-0004-0000-0300-00001D000000}"/>
    <hyperlink ref="A165" r:id="rId31" xr:uid="{00000000-0004-0000-0300-00001E000000}"/>
    <hyperlink ref="A166" r:id="rId32" xr:uid="{00000000-0004-0000-0300-00001F000000}"/>
    <hyperlink ref="A167" r:id="rId33" xr:uid="{00000000-0004-0000-0300-000020000000}"/>
    <hyperlink ref="A168" r:id="rId34" xr:uid="{00000000-0004-0000-0300-000021000000}"/>
    <hyperlink ref="A169" r:id="rId35" xr:uid="{00000000-0004-0000-0300-000022000000}"/>
    <hyperlink ref="A170" r:id="rId36" xr:uid="{00000000-0004-0000-0300-000023000000}"/>
    <hyperlink ref="A171" r:id="rId37" xr:uid="{00000000-0004-0000-0300-000024000000}"/>
    <hyperlink ref="A172" r:id="rId38" xr:uid="{00000000-0004-0000-0300-000025000000}"/>
    <hyperlink ref="A173" r:id="rId39" xr:uid="{00000000-0004-0000-0300-000026000000}"/>
    <hyperlink ref="A174" r:id="rId40" xr:uid="{00000000-0004-0000-0300-000027000000}"/>
    <hyperlink ref="A175" r:id="rId41" xr:uid="{00000000-0004-0000-0300-000028000000}"/>
    <hyperlink ref="A176" r:id="rId42" xr:uid="{00000000-0004-0000-0300-000029000000}"/>
    <hyperlink ref="A177" r:id="rId43" xr:uid="{00000000-0004-0000-0300-00002A000000}"/>
    <hyperlink ref="A178" r:id="rId44" xr:uid="{00000000-0004-0000-0300-00002B000000}"/>
    <hyperlink ref="A179" r:id="rId45" xr:uid="{00000000-0004-0000-0300-00002C000000}"/>
    <hyperlink ref="A247" r:id="rId46" xr:uid="{00000000-0004-0000-0300-00002D000000}"/>
    <hyperlink ref="A248" r:id="rId47" xr:uid="{00000000-0004-0000-0300-00002E000000}"/>
    <hyperlink ref="A249" r:id="rId48" xr:uid="{00000000-0004-0000-0300-00002F000000}"/>
    <hyperlink ref="A250" r:id="rId49" xr:uid="{00000000-0004-0000-0300-000030000000}"/>
    <hyperlink ref="A251" r:id="rId50" xr:uid="{00000000-0004-0000-0300-000031000000}"/>
    <hyperlink ref="A252" r:id="rId51" xr:uid="{00000000-0004-0000-0300-000032000000}"/>
    <hyperlink ref="A253" r:id="rId52" xr:uid="{00000000-0004-0000-0300-000033000000}"/>
    <hyperlink ref="A254" r:id="rId53" xr:uid="{00000000-0004-0000-0300-000034000000}"/>
    <hyperlink ref="A255" r:id="rId54" xr:uid="{00000000-0004-0000-0300-000035000000}"/>
    <hyperlink ref="A256" r:id="rId55" xr:uid="{00000000-0004-0000-0300-000036000000}"/>
    <hyperlink ref="A265" r:id="rId56" xr:uid="{00000000-0004-0000-0300-000037000000}"/>
    <hyperlink ref="A264" r:id="rId57" xr:uid="{00000000-0004-0000-0300-000038000000}"/>
    <hyperlink ref="A263" r:id="rId58" xr:uid="{00000000-0004-0000-0300-000039000000}"/>
    <hyperlink ref="A262" r:id="rId59" xr:uid="{00000000-0004-0000-0300-00003A000000}"/>
    <hyperlink ref="A261" r:id="rId60" xr:uid="{00000000-0004-0000-0300-00003B000000}"/>
    <hyperlink ref="A260" r:id="rId61" xr:uid="{00000000-0004-0000-0300-00003C000000}"/>
    <hyperlink ref="A259" r:id="rId62" xr:uid="{00000000-0004-0000-0300-00003D000000}"/>
    <hyperlink ref="A258" r:id="rId63" xr:uid="{00000000-0004-0000-0300-00003E000000}"/>
    <hyperlink ref="A257" r:id="rId64" xr:uid="{00000000-0004-0000-0300-00003F000000}"/>
    <hyperlink ref="A196" r:id="rId65" xr:uid="{00000000-0004-0000-0300-000040000000}"/>
    <hyperlink ref="A197" r:id="rId66" xr:uid="{00000000-0004-0000-0300-000041000000}"/>
    <hyperlink ref="A198" r:id="rId67" xr:uid="{00000000-0004-0000-0300-000042000000}"/>
    <hyperlink ref="A199" r:id="rId68" xr:uid="{00000000-0004-0000-0300-000043000000}"/>
    <hyperlink ref="A200" r:id="rId69" xr:uid="{00000000-0004-0000-0300-000044000000}"/>
    <hyperlink ref="A201" r:id="rId70" xr:uid="{00000000-0004-0000-0300-000045000000}"/>
    <hyperlink ref="A202" r:id="rId71" xr:uid="{00000000-0004-0000-0300-000046000000}"/>
  </hyperlinks>
  <pageMargins left="0.7" right="0.7" top="0.75" bottom="0.75" header="0.3" footer="0.3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S-1 Water+major</vt:lpstr>
      <vt:lpstr>Table S-2 EPMA</vt:lpstr>
      <vt:lpstr>Table S-3 SIMS standards</vt:lpstr>
      <vt:lpstr>Table S-4 SIMS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RD</cp:lastModifiedBy>
  <dcterms:created xsi:type="dcterms:W3CDTF">2025-06-16T07:14:50Z</dcterms:created>
  <dcterms:modified xsi:type="dcterms:W3CDTF">2025-08-27T13:13:51Z</dcterms:modified>
</cp:coreProperties>
</file>