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38/GPL2548 Ren/SI/"/>
    </mc:Choice>
  </mc:AlternateContent>
  <xr:revisionPtr revIDLastSave="0" documentId="13_ncr:1_{DA1D3AF6-780C-6948-A9C2-1EE2BB871D41}" xr6:coauthVersionLast="47" xr6:coauthVersionMax="47" xr10:uidLastSave="{00000000-0000-0000-0000-000000000000}"/>
  <bookViews>
    <workbookView xWindow="-38400" yWindow="1180" windowWidth="22400" windowHeight="18380" xr2:uid="{CAE5331C-2E7D-4ED5-897F-55E498264E30}"/>
  </bookViews>
  <sheets>
    <sheet name="Table S-1" sheetId="1" r:id="rId1"/>
    <sheet name="Table S-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2" l="1"/>
  <c r="K11" i="2"/>
  <c r="K12" i="2"/>
  <c r="K13" i="2"/>
  <c r="K14" i="2"/>
  <c r="K15" i="2"/>
  <c r="B16" i="2"/>
  <c r="C16" i="2"/>
  <c r="D16" i="2"/>
  <c r="E16" i="2"/>
  <c r="F16" i="2"/>
  <c r="G16" i="2"/>
  <c r="H16" i="2"/>
  <c r="I16" i="2"/>
  <c r="J16" i="2"/>
  <c r="K17" i="2"/>
  <c r="K18" i="2"/>
  <c r="K19" i="2"/>
  <c r="B20" i="2"/>
  <c r="C20" i="2"/>
  <c r="D20" i="2"/>
  <c r="E20" i="2"/>
  <c r="F20" i="2"/>
  <c r="G20" i="2"/>
  <c r="H20" i="2"/>
  <c r="I20" i="2"/>
  <c r="J20" i="2"/>
  <c r="E26" i="1"/>
  <c r="E25" i="1"/>
  <c r="E24" i="1"/>
  <c r="E13" i="1"/>
  <c r="E15" i="1"/>
  <c r="E16" i="1"/>
  <c r="E17" i="1"/>
  <c r="E18" i="1"/>
  <c r="E19" i="1"/>
  <c r="E20" i="1"/>
  <c r="E21" i="1"/>
  <c r="E12" i="1"/>
  <c r="L10" i="2" l="1"/>
  <c r="L17" i="2"/>
</calcChain>
</file>

<file path=xl/sharedStrings.xml><?xml version="1.0" encoding="utf-8"?>
<sst xmlns="http://schemas.openxmlformats.org/spreadsheetml/2006/main" count="95" uniqueCount="67">
  <si>
    <t>Sample</t>
    <phoneticPr fontId="5" type="noConversion"/>
  </si>
  <si>
    <t>Description</t>
    <phoneticPr fontId="5" type="noConversion"/>
  </si>
  <si>
    <t>Type</t>
    <phoneticPr fontId="5" type="noConversion"/>
  </si>
  <si>
    <t>2SD</t>
    <phoneticPr fontId="7" type="noConversion"/>
  </si>
  <si>
    <t>2SE</t>
    <phoneticPr fontId="5" type="noConversion"/>
  </si>
  <si>
    <t>N</t>
    <phoneticPr fontId="5" type="noConversion"/>
  </si>
  <si>
    <t>WR-2</t>
  </si>
  <si>
    <t>Bulk Rock</t>
  </si>
  <si>
    <t>NWA 15118</t>
    <phoneticPr fontId="7" type="noConversion"/>
  </si>
  <si>
    <t>WR-1</t>
  </si>
  <si>
    <t>Pl-1</t>
  </si>
  <si>
    <t>Hand picking</t>
    <phoneticPr fontId="7" type="noConversion"/>
  </si>
  <si>
    <t>Plagioclase</t>
  </si>
  <si>
    <t>Pl-2</t>
  </si>
  <si>
    <t>Pl-3</t>
    <phoneticPr fontId="7" type="noConversion"/>
  </si>
  <si>
    <t>WR-3</t>
  </si>
  <si>
    <t>150-250 μm non-magnetic</t>
  </si>
  <si>
    <t>Opx-1</t>
  </si>
  <si>
    <t>Orthopyroxene</t>
  </si>
  <si>
    <t>Opx-2</t>
  </si>
  <si>
    <t xml:space="preserve">Opx+Cpx </t>
  </si>
  <si>
    <t>Magnetic</t>
    <phoneticPr fontId="7" type="noConversion"/>
  </si>
  <si>
    <t>&amp; Clinopyroxene</t>
    <phoneticPr fontId="7" type="noConversion"/>
  </si>
  <si>
    <t>Standards</t>
    <phoneticPr fontId="7" type="noConversion"/>
  </si>
  <si>
    <t>BHVO-2</t>
    <phoneticPr fontId="7" type="noConversion"/>
  </si>
  <si>
    <t>AGV-2</t>
    <phoneticPr fontId="7" type="noConversion"/>
  </si>
  <si>
    <t>BCR-2</t>
    <phoneticPr fontId="4" type="noConversion"/>
  </si>
  <si>
    <t>150-250 μm non-magnetic and hand picking</t>
    <phoneticPr fontId="7" type="noConversion"/>
  </si>
  <si>
    <t>3% err</t>
    <phoneticPr fontId="5" type="noConversion"/>
  </si>
  <si>
    <t>Replicate</t>
    <phoneticPr fontId="4" type="noConversion"/>
  </si>
  <si>
    <t>Upper limit</t>
  </si>
  <si>
    <t>Average</t>
  </si>
  <si>
    <t xml:space="preserve">4.35 ± 0.03 </t>
  </si>
  <si>
    <t xml:space="preserve">8.24 ± 0.03 </t>
  </si>
  <si>
    <t>Oldest model age limit</t>
  </si>
  <si>
    <t>RD (%)</t>
    <phoneticPr fontId="0" type="noConversion"/>
  </si>
  <si>
    <t>Ref.</t>
    <phoneticPr fontId="0" type="noConversion"/>
  </si>
  <si>
    <t>BCR-2</t>
    <phoneticPr fontId="0" type="noConversion"/>
  </si>
  <si>
    <t>AGV-2</t>
    <phoneticPr fontId="0" type="noConversion"/>
  </si>
  <si>
    <t>%</t>
    <phoneticPr fontId="0" type="noConversion"/>
  </si>
  <si>
    <t>in mol</t>
    <phoneticPr fontId="0" type="noConversion"/>
  </si>
  <si>
    <t>wt.%</t>
    <phoneticPr fontId="0" type="noConversion"/>
  </si>
  <si>
    <t>RSD</t>
    <phoneticPr fontId="0" type="noConversion"/>
  </si>
  <si>
    <r>
      <rPr>
        <b/>
        <vertAlign val="superscript"/>
        <sz val="11"/>
        <color theme="1"/>
        <rFont val="Times New Roman"/>
        <family val="1"/>
      </rPr>
      <t>27</t>
    </r>
    <r>
      <rPr>
        <b/>
        <sz val="11"/>
        <color theme="1"/>
        <rFont val="Times New Roman"/>
        <family val="1"/>
      </rPr>
      <t>Al/</t>
    </r>
    <r>
      <rPr>
        <b/>
        <vertAlign val="superscript"/>
        <sz val="11"/>
        <color theme="1"/>
        <rFont val="Times New Roman"/>
        <family val="1"/>
      </rPr>
      <t>24</t>
    </r>
    <r>
      <rPr>
        <b/>
        <sz val="11"/>
        <color theme="1"/>
        <rFont val="Times New Roman"/>
        <family val="1"/>
      </rPr>
      <t xml:space="preserve">Mg </t>
    </r>
  </si>
  <si>
    <r>
      <t>P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5</t>
    </r>
  </si>
  <si>
    <r>
      <t>K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</si>
  <si>
    <r>
      <t>Na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</si>
  <si>
    <t>CaO</t>
  </si>
  <si>
    <t>MgO</t>
  </si>
  <si>
    <t>MnO</t>
    <phoneticPr fontId="0" type="noConversion"/>
  </si>
  <si>
    <r>
      <t>Fe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 (T)</t>
    </r>
  </si>
  <si>
    <r>
      <t>Al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3</t>
    </r>
  </si>
  <si>
    <r>
      <t>TiO</t>
    </r>
    <r>
      <rPr>
        <b/>
        <vertAlign val="subscript"/>
        <sz val="11"/>
        <color theme="1"/>
        <rFont val="Times New Roman"/>
        <family val="1"/>
      </rPr>
      <t>2</t>
    </r>
  </si>
  <si>
    <t>Samples</t>
    <phoneticPr fontId="0" type="noConversion"/>
  </si>
  <si>
    <t>© 2025 The Authors </t>
  </si>
  <si>
    <t>Published by the European Association of Geochemistry under Creative Commons License CC-BY-NC-ND.</t>
  </si>
  <si>
    <r>
      <t xml:space="preserve">Table S-2 </t>
    </r>
    <r>
      <rPr>
        <sz val="12"/>
        <color theme="1"/>
        <rFont val="Times New Roman"/>
        <family val="1"/>
      </rPr>
      <t>Major element results for standard materials by ICP-MS. RSD is relative standard deviation, and RD is relative deviation; reference values (Ref.) for rock standards are the preferred values from GeoRem (Jochum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., 2016): http://georem.mpch-mainz.gwdg.de/sample_query_pref.asp.</t>
    </r>
  </si>
  <si>
    <r>
      <t xml:space="preserve">Table S-1 </t>
    </r>
    <r>
      <rPr>
        <sz val="12"/>
        <color theme="1"/>
        <rFont val="Times New Roman"/>
        <family val="1"/>
      </rPr>
      <t>The Al/Mg ratio, Mg isotope result, and model age limit of this study. Magnetic and non-magnetic fractions were separated using a hand magnet</t>
    </r>
    <r>
      <rPr>
        <b/>
        <sz val="12"/>
        <color theme="1"/>
        <rFont val="Times New Roman"/>
        <family val="1"/>
      </rPr>
      <t>.</t>
    </r>
  </si>
  <si>
    <r>
      <rPr>
        <b/>
        <vertAlign val="superscript"/>
        <sz val="10"/>
        <color theme="1"/>
        <rFont val="Times New Roman"/>
        <family val="1"/>
      </rPr>
      <t>27</t>
    </r>
    <r>
      <rPr>
        <b/>
        <sz val="10"/>
        <color theme="1"/>
        <rFont val="Times New Roman"/>
        <family val="1"/>
      </rPr>
      <t>Al/</t>
    </r>
    <r>
      <rPr>
        <b/>
        <vertAlign val="superscript"/>
        <sz val="10"/>
        <color theme="1"/>
        <rFont val="Times New Roman"/>
        <family val="1"/>
      </rPr>
      <t>24</t>
    </r>
    <r>
      <rPr>
        <b/>
        <sz val="10"/>
        <color theme="1"/>
        <rFont val="Times New Roman"/>
        <family val="1"/>
      </rPr>
      <t>Mg</t>
    </r>
  </si>
  <si>
    <r>
      <t>δ</t>
    </r>
    <r>
      <rPr>
        <b/>
        <vertAlign val="superscript"/>
        <sz val="10"/>
        <color theme="1"/>
        <rFont val="Times New Roman"/>
        <family val="1"/>
      </rPr>
      <t>26</t>
    </r>
    <r>
      <rPr>
        <b/>
        <sz val="10"/>
        <color theme="1"/>
        <rFont val="Times New Roman"/>
        <family val="1"/>
      </rPr>
      <t>Mg</t>
    </r>
  </si>
  <si>
    <r>
      <t>δ</t>
    </r>
    <r>
      <rPr>
        <b/>
        <vertAlign val="superscript"/>
        <sz val="10"/>
        <color theme="1"/>
        <rFont val="Times New Roman"/>
        <family val="1"/>
      </rPr>
      <t>25</t>
    </r>
    <r>
      <rPr>
        <b/>
        <sz val="10"/>
        <color theme="1"/>
        <rFont val="Times New Roman"/>
        <family val="1"/>
      </rPr>
      <t>Mg</t>
    </r>
  </si>
  <si>
    <r>
      <t>δ</t>
    </r>
    <r>
      <rPr>
        <b/>
        <vertAlign val="superscript"/>
        <sz val="10"/>
        <color theme="1"/>
        <rFont val="Times New Roman"/>
        <family val="1"/>
      </rPr>
      <t>26</t>
    </r>
    <r>
      <rPr>
        <b/>
        <sz val="10"/>
        <color theme="1"/>
        <rFont val="Times New Roman"/>
        <family val="1"/>
      </rPr>
      <t>Mg*</t>
    </r>
  </si>
  <si>
    <r>
      <t>(</t>
    </r>
    <r>
      <rPr>
        <b/>
        <vertAlign val="superscript"/>
        <sz val="10"/>
        <color theme="1"/>
        <rFont val="Times New Roman"/>
        <family val="1"/>
      </rPr>
      <t>26</t>
    </r>
    <r>
      <rPr>
        <b/>
        <sz val="10"/>
        <color theme="1"/>
        <rFont val="Times New Roman"/>
        <family val="1"/>
      </rPr>
      <t>Al/</t>
    </r>
    <r>
      <rPr>
        <b/>
        <vertAlign val="superscript"/>
        <sz val="10"/>
        <color theme="1"/>
        <rFont val="Times New Roman"/>
        <family val="1"/>
      </rPr>
      <t>27</t>
    </r>
    <r>
      <rPr>
        <b/>
        <sz val="10"/>
        <color theme="1"/>
        <rFont val="Times New Roman"/>
        <family val="1"/>
      </rPr>
      <t>Al)</t>
    </r>
    <r>
      <rPr>
        <b/>
        <vertAlign val="subscript"/>
        <sz val="10"/>
        <color theme="1"/>
        <rFont val="Times New Roman"/>
        <family val="1"/>
      </rPr>
      <t>0</t>
    </r>
  </si>
  <si>
    <r>
      <t xml:space="preserve"> </t>
    </r>
    <r>
      <rPr>
        <b/>
        <sz val="10"/>
        <rFont val="Symbol"/>
        <family val="1"/>
        <charset val="2"/>
      </rPr>
      <t>DT</t>
    </r>
    <r>
      <rPr>
        <b/>
        <vertAlign val="subscript"/>
        <sz val="10"/>
        <rFont val="Times New Roman"/>
        <family val="1"/>
      </rPr>
      <t>CAI</t>
    </r>
    <r>
      <rPr>
        <b/>
        <sz val="10"/>
        <rFont val="Times New Roman"/>
        <family val="1"/>
      </rPr>
      <t xml:space="preserve"> (Myr)</t>
    </r>
  </si>
  <si>
    <r>
      <t>(7.81 ± 0.24) × 10</t>
    </r>
    <r>
      <rPr>
        <vertAlign val="superscript"/>
        <sz val="10"/>
        <color rgb="FF000000"/>
        <rFont val="Times New Roman"/>
        <family val="1"/>
      </rPr>
      <t>-7</t>
    </r>
  </si>
  <si>
    <r>
      <t>(1.82 ± 0.05) × 10</t>
    </r>
    <r>
      <rPr>
        <vertAlign val="superscript"/>
        <sz val="10"/>
        <color rgb="FF000000"/>
        <rFont val="Times New Roman"/>
        <family val="1"/>
      </rPr>
      <t>-8</t>
    </r>
    <r>
      <rPr>
        <sz val="10"/>
        <color rgb="FF000000"/>
        <rFont val="Times New Roman"/>
        <family val="1"/>
      </rPr>
      <t xml:space="preserve"> </t>
    </r>
  </si>
  <si>
    <r>
      <t xml:space="preserve">Ren </t>
    </r>
    <r>
      <rPr>
        <i/>
        <sz val="12"/>
        <color theme="1"/>
        <rFont val="Calibri"/>
        <family val="2"/>
        <scheme val="minor"/>
      </rPr>
      <t>et al.</t>
    </r>
    <r>
      <rPr>
        <sz val="12"/>
        <rFont val="Calibri"/>
        <family val="2"/>
        <scheme val="minor"/>
      </rPr>
      <t xml:space="preserve"> (2025) Geochem. Persp. Let. 38, 6–10</t>
    </r>
    <r>
      <rPr>
        <sz val="12"/>
        <color rgb="FFFFFF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| https://doi.org/10.7185/geochemlet.2548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</si>
</sst>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_ "/>
    <numFmt numFmtId="165" formatCode="0_);[Red]\(0\)"/>
    <numFmt numFmtId="166" formatCode="0.0_);[Red]\(0.0\)"/>
    <numFmt numFmtId="167" formatCode="0.0"/>
    <numFmt numFmtId="168" formatCode="0_ "/>
    <numFmt numFmtId="169" formatCode="0.0_ "/>
    <numFmt numFmtId="170" formatCode="0.00_);[Red]\(0.00\)"/>
  </numFmts>
  <fonts count="35" x14ac:knownFonts="1">
    <font>
      <sz val="11"/>
      <color theme="1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1"/>
      <name val="Times New Roman"/>
      <family val="1"/>
    </font>
    <font>
      <sz val="9"/>
      <name val="Arial"/>
      <family val="2"/>
      <charset val="134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Times New Roman"/>
      <family val="2"/>
      <charset val="134"/>
    </font>
    <font>
      <b/>
      <sz val="11"/>
      <color rgb="FF000000"/>
      <name val="Times New Roman"/>
      <family val="1"/>
    </font>
    <font>
      <sz val="10"/>
      <color theme="1"/>
      <name val="Calibri"/>
      <family val="2"/>
      <charset val="134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C00000"/>
      <name val="Calibri"/>
      <family val="2"/>
      <charset val="134"/>
      <scheme val="minor"/>
    </font>
    <font>
      <sz val="10"/>
      <color rgb="FFC00000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FF00"/>
      <name val="Calibri"/>
      <family val="2"/>
      <scheme val="minor"/>
    </font>
    <font>
      <i/>
      <sz val="12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b/>
      <vertAlign val="subscript"/>
      <sz val="10"/>
      <name val="Times New Roman"/>
      <family val="1"/>
    </font>
    <font>
      <b/>
      <sz val="10"/>
      <name val="Symbol"/>
      <family val="1"/>
      <charset val="2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theme="1"/>
      <name val="Times New Roman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0" fillId="0" borderId="0"/>
    <xf numFmtId="0" fontId="12" fillId="0" borderId="0">
      <alignment vertical="center"/>
    </xf>
    <xf numFmtId="0" fontId="14" fillId="0" borderId="0"/>
  </cellStyleXfs>
  <cellXfs count="103">
    <xf numFmtId="0" fontId="0" fillId="0" borderId="0" xfId="0">
      <alignment vertical="center"/>
    </xf>
    <xf numFmtId="0" fontId="3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165" fontId="6" fillId="2" borderId="0" xfId="1" applyNumberFormat="1" applyFont="1" applyFill="1" applyAlignment="1">
      <alignment horizontal="left" vertical="center"/>
    </xf>
    <xf numFmtId="0" fontId="6" fillId="0" borderId="0" xfId="1" applyFont="1">
      <alignment vertical="center"/>
    </xf>
    <xf numFmtId="0" fontId="8" fillId="0" borderId="0" xfId="1" applyFont="1">
      <alignment vertical="center"/>
    </xf>
    <xf numFmtId="0" fontId="2" fillId="0" borderId="0" xfId="1">
      <alignment vertical="center"/>
    </xf>
    <xf numFmtId="0" fontId="9" fillId="0" borderId="0" xfId="1" applyFont="1">
      <alignment vertical="center"/>
    </xf>
    <xf numFmtId="0" fontId="6" fillId="0" borderId="0" xfId="1" applyFont="1" applyAlignment="1">
      <alignment horizontal="left" vertical="center"/>
    </xf>
    <xf numFmtId="164" fontId="6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12" fillId="0" borderId="0" xfId="3">
      <alignment vertical="center"/>
    </xf>
    <xf numFmtId="164" fontId="12" fillId="0" borderId="0" xfId="3" applyNumberFormat="1">
      <alignment vertical="center"/>
    </xf>
    <xf numFmtId="166" fontId="13" fillId="0" borderId="0" xfId="3" applyNumberFormat="1" applyFont="1" applyAlignment="1">
      <alignment horizontal="left" vertical="center"/>
    </xf>
    <xf numFmtId="0" fontId="13" fillId="0" borderId="0" xfId="3" applyFont="1">
      <alignment vertical="center"/>
    </xf>
    <xf numFmtId="164" fontId="15" fillId="0" borderId="0" xfId="4" applyNumberFormat="1" applyFont="1" applyAlignment="1">
      <alignment horizontal="center"/>
    </xf>
    <xf numFmtId="2" fontId="15" fillId="0" borderId="0" xfId="4" applyNumberFormat="1" applyFont="1" applyAlignment="1">
      <alignment horizontal="center"/>
    </xf>
    <xf numFmtId="0" fontId="15" fillId="0" borderId="0" xfId="3" applyFont="1">
      <alignment vertical="center"/>
    </xf>
    <xf numFmtId="164" fontId="13" fillId="0" borderId="0" xfId="3" applyNumberFormat="1" applyFont="1">
      <alignment vertical="center"/>
    </xf>
    <xf numFmtId="0" fontId="15" fillId="0" borderId="0" xfId="3" applyFont="1" applyAlignment="1">
      <alignment horizontal="left" vertical="center"/>
    </xf>
    <xf numFmtId="0" fontId="16" fillId="0" borderId="0" xfId="3" applyFont="1" applyAlignment="1"/>
    <xf numFmtId="164" fontId="13" fillId="0" borderId="0" xfId="3" applyNumberFormat="1" applyFont="1" applyAlignment="1">
      <alignment horizontal="center" vertical="center"/>
    </xf>
    <xf numFmtId="2" fontId="13" fillId="0" borderId="0" xfId="3" applyNumberFormat="1" applyFont="1" applyAlignment="1">
      <alignment horizontal="center" vertical="center"/>
    </xf>
    <xf numFmtId="167" fontId="13" fillId="0" borderId="0" xfId="3" applyNumberFormat="1" applyFont="1" applyAlignment="1">
      <alignment horizontal="center" vertical="center"/>
    </xf>
    <xf numFmtId="0" fontId="13" fillId="0" borderId="0" xfId="3" applyFont="1" applyAlignment="1">
      <alignment horizontal="left"/>
    </xf>
    <xf numFmtId="0" fontId="9" fillId="0" borderId="0" xfId="2" applyFont="1" applyAlignment="1">
      <alignment horizontal="left"/>
    </xf>
    <xf numFmtId="14" fontId="13" fillId="0" borderId="0" xfId="3" applyNumberFormat="1" applyFont="1">
      <alignment vertical="center"/>
    </xf>
    <xf numFmtId="168" fontId="13" fillId="2" borderId="1" xfId="3" applyNumberFormat="1" applyFont="1" applyFill="1" applyBorder="1" applyAlignment="1">
      <alignment horizontal="center" vertical="center"/>
    </xf>
    <xf numFmtId="164" fontId="13" fillId="2" borderId="1" xfId="3" applyNumberFormat="1" applyFont="1" applyFill="1" applyBorder="1" applyAlignment="1">
      <alignment horizontal="center" vertical="center"/>
    </xf>
    <xf numFmtId="169" fontId="17" fillId="2" borderId="1" xfId="3" applyNumberFormat="1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168" fontId="13" fillId="2" borderId="0" xfId="3" applyNumberFormat="1" applyFont="1" applyFill="1" applyAlignment="1">
      <alignment horizontal="center" vertical="center"/>
    </xf>
    <xf numFmtId="164" fontId="13" fillId="2" borderId="0" xfId="3" applyNumberFormat="1" applyFont="1" applyFill="1" applyAlignment="1">
      <alignment horizontal="left" vertical="center"/>
    </xf>
    <xf numFmtId="2" fontId="13" fillId="2" borderId="0" xfId="3" applyNumberFormat="1" applyFont="1" applyFill="1" applyAlignment="1">
      <alignment horizontal="left" vertical="center"/>
    </xf>
    <xf numFmtId="167" fontId="13" fillId="2" borderId="0" xfId="3" applyNumberFormat="1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/>
    </xf>
    <xf numFmtId="0" fontId="12" fillId="0" borderId="0" xfId="3" applyAlignment="1">
      <alignment horizontal="left" vertical="center"/>
    </xf>
    <xf numFmtId="168" fontId="13" fillId="2" borderId="0" xfId="3" applyNumberFormat="1" applyFont="1" applyFill="1" applyAlignment="1">
      <alignment horizontal="left" vertical="center"/>
    </xf>
    <xf numFmtId="49" fontId="13" fillId="2" borderId="0" xfId="2" applyNumberFormat="1" applyFont="1" applyFill="1" applyAlignment="1">
      <alignment horizontal="left" vertical="center"/>
    </xf>
    <xf numFmtId="169" fontId="13" fillId="2" borderId="0" xfId="3" applyNumberFormat="1" applyFont="1" applyFill="1" applyAlignment="1">
      <alignment horizontal="left"/>
    </xf>
    <xf numFmtId="168" fontId="17" fillId="2" borderId="0" xfId="3" applyNumberFormat="1" applyFont="1" applyFill="1" applyAlignment="1">
      <alignment horizontal="left" vertical="center"/>
    </xf>
    <xf numFmtId="169" fontId="17" fillId="2" borderId="0" xfId="3" applyNumberFormat="1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168" fontId="13" fillId="2" borderId="0" xfId="3" applyNumberFormat="1" applyFont="1" applyFill="1" applyAlignment="1">
      <alignment horizontal="left"/>
    </xf>
    <xf numFmtId="2" fontId="13" fillId="2" borderId="0" xfId="3" applyNumberFormat="1" applyFont="1" applyFill="1" applyAlignment="1">
      <alignment horizontal="left"/>
    </xf>
    <xf numFmtId="167" fontId="13" fillId="2" borderId="0" xfId="3" applyNumberFormat="1" applyFont="1" applyFill="1" applyAlignment="1">
      <alignment horizontal="left"/>
    </xf>
    <xf numFmtId="0" fontId="18" fillId="0" borderId="0" xfId="3" applyFont="1" applyAlignment="1">
      <alignment horizontal="left" vertical="center"/>
    </xf>
    <xf numFmtId="0" fontId="18" fillId="0" borderId="0" xfId="3" applyFont="1">
      <alignment vertical="center"/>
    </xf>
    <xf numFmtId="164" fontId="18" fillId="0" borderId="0" xfId="3" applyNumberFormat="1" applyFont="1">
      <alignment vertical="center"/>
    </xf>
    <xf numFmtId="168" fontId="19" fillId="2" borderId="0" xfId="3" applyNumberFormat="1" applyFont="1" applyFill="1" applyAlignment="1">
      <alignment horizontal="left"/>
    </xf>
    <xf numFmtId="170" fontId="15" fillId="2" borderId="0" xfId="2" applyNumberFormat="1" applyFont="1" applyFill="1" applyAlignment="1">
      <alignment horizontal="left" vertical="center"/>
    </xf>
    <xf numFmtId="2" fontId="15" fillId="2" borderId="0" xfId="3" applyNumberFormat="1" applyFont="1" applyFill="1" applyAlignment="1">
      <alignment horizontal="left"/>
    </xf>
    <xf numFmtId="167" fontId="15" fillId="2" borderId="0" xfId="3" applyNumberFormat="1" applyFont="1" applyFill="1" applyAlignment="1">
      <alignment horizontal="left"/>
    </xf>
    <xf numFmtId="49" fontId="15" fillId="2" borderId="0" xfId="2" applyNumberFormat="1" applyFont="1" applyFill="1" applyAlignment="1">
      <alignment horizontal="left" vertical="center"/>
    </xf>
    <xf numFmtId="170" fontId="13" fillId="2" borderId="0" xfId="2" applyNumberFormat="1" applyFont="1" applyFill="1" applyAlignment="1">
      <alignment horizontal="left" vertical="center"/>
    </xf>
    <xf numFmtId="168" fontId="16" fillId="2" borderId="1" xfId="3" applyNumberFormat="1" applyFont="1" applyFill="1" applyBorder="1">
      <alignment vertical="center"/>
    </xf>
    <xf numFmtId="164" fontId="16" fillId="2" borderId="1" xfId="3" applyNumberFormat="1" applyFont="1" applyFill="1" applyBorder="1" applyAlignment="1">
      <alignment horizontal="center" vertical="center"/>
    </xf>
    <xf numFmtId="0" fontId="16" fillId="2" borderId="1" xfId="3" applyFont="1" applyFill="1" applyBorder="1" applyAlignment="1">
      <alignment horizontal="left" vertical="center"/>
    </xf>
    <xf numFmtId="168" fontId="16" fillId="2" borderId="2" xfId="3" applyNumberFormat="1" applyFont="1" applyFill="1" applyBorder="1">
      <alignment vertical="center"/>
    </xf>
    <xf numFmtId="164" fontId="16" fillId="2" borderId="2" xfId="3" applyNumberFormat="1" applyFont="1" applyFill="1" applyBorder="1" applyAlignment="1">
      <alignment horizontal="center" vertical="center"/>
    </xf>
    <xf numFmtId="2" fontId="16" fillId="2" borderId="2" xfId="3" applyNumberFormat="1" applyFont="1" applyFill="1" applyBorder="1" applyAlignment="1">
      <alignment horizontal="left" vertical="center"/>
    </xf>
    <xf numFmtId="0" fontId="16" fillId="2" borderId="2" xfId="3" applyFont="1" applyFill="1" applyBorder="1" applyAlignment="1">
      <alignment horizontal="left" vertical="center"/>
    </xf>
    <xf numFmtId="0" fontId="12" fillId="2" borderId="0" xfId="3" applyFill="1">
      <alignment vertical="center"/>
    </xf>
    <xf numFmtId="0" fontId="10" fillId="0" borderId="0" xfId="2" applyAlignment="1">
      <alignment vertical="center"/>
    </xf>
    <xf numFmtId="0" fontId="9" fillId="0" borderId="0" xfId="1" applyFont="1" applyAlignment="1">
      <alignment horizontal="left" vertical="center"/>
    </xf>
    <xf numFmtId="164" fontId="9" fillId="0" borderId="0" xfId="1" applyNumberFormat="1" applyFont="1" applyAlignment="1">
      <alignment horizontal="left" vertical="center"/>
    </xf>
    <xf numFmtId="165" fontId="9" fillId="0" borderId="0" xfId="1" applyNumberFormat="1" applyFont="1" applyAlignment="1">
      <alignment horizontal="left" vertical="center"/>
    </xf>
    <xf numFmtId="0" fontId="11" fillId="0" borderId="0" xfId="0" applyFont="1">
      <alignment vertical="center"/>
    </xf>
    <xf numFmtId="0" fontId="22" fillId="2" borderId="0" xfId="1" applyFont="1" applyFill="1" applyAlignment="1">
      <alignment horizontal="left" vertical="center"/>
    </xf>
    <xf numFmtId="0" fontId="0" fillId="0" borderId="0" xfId="0" applyAlignment="1"/>
    <xf numFmtId="0" fontId="22" fillId="2" borderId="0" xfId="3" applyFont="1" applyFill="1" applyAlignment="1">
      <alignment horizontal="left" vertical="center"/>
    </xf>
    <xf numFmtId="0" fontId="17" fillId="2" borderId="2" xfId="1" applyFont="1" applyFill="1" applyBorder="1" applyAlignment="1">
      <alignment horizontal="left" vertical="center"/>
    </xf>
    <xf numFmtId="164" fontId="17" fillId="2" borderId="2" xfId="1" applyNumberFormat="1" applyFont="1" applyFill="1" applyBorder="1" applyAlignment="1">
      <alignment horizontal="left" vertical="center"/>
    </xf>
    <xf numFmtId="165" fontId="17" fillId="2" borderId="2" xfId="1" applyNumberFormat="1" applyFont="1" applyFill="1" applyBorder="1" applyAlignment="1">
      <alignment horizontal="left" vertical="center"/>
    </xf>
    <xf numFmtId="0" fontId="17" fillId="2" borderId="2" xfId="1" applyFont="1" applyFill="1" applyBorder="1">
      <alignment vertical="center"/>
    </xf>
    <xf numFmtId="0" fontId="17" fillId="2" borderId="1" xfId="1" applyFont="1" applyFill="1" applyBorder="1" applyAlignment="1">
      <alignment horizontal="left" vertical="center"/>
    </xf>
    <xf numFmtId="164" fontId="17" fillId="2" borderId="1" xfId="1" applyNumberFormat="1" applyFont="1" applyFill="1" applyBorder="1" applyAlignment="1">
      <alignment horizontal="left" vertical="center"/>
    </xf>
    <xf numFmtId="165" fontId="17" fillId="2" borderId="1" xfId="1" applyNumberFormat="1" applyFont="1" applyFill="1" applyBorder="1" applyAlignment="1">
      <alignment horizontal="left" vertical="center"/>
    </xf>
    <xf numFmtId="0" fontId="29" fillId="2" borderId="1" xfId="0" applyFont="1" applyFill="1" applyBorder="1">
      <alignment vertical="center"/>
    </xf>
    <xf numFmtId="0" fontId="12" fillId="2" borderId="0" xfId="1" applyFont="1" applyFill="1">
      <alignment vertical="center"/>
    </xf>
    <xf numFmtId="164" fontId="12" fillId="2" borderId="0" xfId="1" applyNumberFormat="1" applyFont="1" applyFill="1" applyAlignment="1">
      <alignment horizontal="left" vertical="center"/>
    </xf>
    <xf numFmtId="164" fontId="12" fillId="2" borderId="0" xfId="1" applyNumberFormat="1" applyFont="1" applyFill="1">
      <alignment vertical="center"/>
    </xf>
    <xf numFmtId="165" fontId="12" fillId="2" borderId="0" xfId="1" applyNumberFormat="1" applyFont="1" applyFill="1" applyAlignment="1">
      <alignment horizontal="left" vertical="center"/>
    </xf>
    <xf numFmtId="0" fontId="17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left" vertical="center"/>
    </xf>
    <xf numFmtId="164" fontId="13" fillId="2" borderId="0" xfId="1" applyNumberFormat="1" applyFont="1" applyFill="1" applyAlignment="1">
      <alignment horizontal="left" vertical="center"/>
    </xf>
    <xf numFmtId="165" fontId="13" fillId="2" borderId="0" xfId="1" applyNumberFormat="1" applyFont="1" applyFill="1" applyAlignment="1">
      <alignment horizontal="left" vertical="center"/>
    </xf>
    <xf numFmtId="0" fontId="13" fillId="2" borderId="0" xfId="1" applyFont="1" applyFill="1">
      <alignment vertical="center"/>
    </xf>
    <xf numFmtId="164" fontId="15" fillId="2" borderId="0" xfId="1" applyNumberFormat="1" applyFont="1" applyFill="1" applyAlignment="1">
      <alignment horizontal="left" vertical="center"/>
    </xf>
    <xf numFmtId="0" fontId="32" fillId="2" borderId="0" xfId="0" applyFont="1" applyFill="1">
      <alignment vertical="center"/>
    </xf>
    <xf numFmtId="164" fontId="13" fillId="2" borderId="0" xfId="0" applyNumberFormat="1" applyFont="1" applyFill="1" applyAlignment="1">
      <alignment horizontal="left" vertical="center"/>
    </xf>
    <xf numFmtId="165" fontId="13" fillId="2" borderId="0" xfId="0" applyNumberFormat="1" applyFont="1" applyFill="1" applyAlignment="1">
      <alignment horizontal="left" vertical="center"/>
    </xf>
    <xf numFmtId="0" fontId="34" fillId="2" borderId="1" xfId="2" applyFont="1" applyFill="1" applyBorder="1" applyAlignment="1">
      <alignment vertical="center"/>
    </xf>
    <xf numFmtId="0" fontId="13" fillId="2" borderId="1" xfId="1" applyFont="1" applyFill="1" applyBorder="1" applyAlignment="1">
      <alignment horizontal="left" vertical="center"/>
    </xf>
    <xf numFmtId="164" fontId="13" fillId="2" borderId="1" xfId="1" applyNumberFormat="1" applyFont="1" applyFill="1" applyBorder="1" applyAlignment="1">
      <alignment horizontal="left" vertical="center"/>
    </xf>
    <xf numFmtId="164" fontId="13" fillId="2" borderId="1" xfId="0" applyNumberFormat="1" applyFont="1" applyFill="1" applyBorder="1" applyAlignment="1">
      <alignment horizontal="left" vertical="center"/>
    </xf>
    <xf numFmtId="165" fontId="13" fillId="2" borderId="1" xfId="1" applyNumberFormat="1" applyFont="1" applyFill="1" applyBorder="1" applyAlignment="1">
      <alignment horizontal="left" vertical="center"/>
    </xf>
    <xf numFmtId="0" fontId="13" fillId="2" borderId="1" xfId="1" applyFont="1" applyFill="1" applyBorder="1">
      <alignment vertical="center"/>
    </xf>
    <xf numFmtId="0" fontId="17" fillId="2" borderId="0" xfId="1" applyFont="1" applyFill="1" applyAlignment="1">
      <alignment horizontal="left" vertical="center"/>
    </xf>
    <xf numFmtId="0" fontId="16" fillId="2" borderId="2" xfId="3" applyFont="1" applyFill="1" applyBorder="1" applyAlignment="1">
      <alignment horizontal="left" vertical="center"/>
    </xf>
    <xf numFmtId="0" fontId="16" fillId="2" borderId="1" xfId="3" applyFont="1" applyFill="1" applyBorder="1" applyAlignment="1">
      <alignment horizontal="left" vertical="center"/>
    </xf>
    <xf numFmtId="0" fontId="1" fillId="0" borderId="0" xfId="0" applyFont="1" applyFill="1" applyAlignment="1"/>
  </cellXfs>
  <cellStyles count="5">
    <cellStyle name="Normal" xfId="0" builtinId="0"/>
    <cellStyle name="Normal_U-PbcalcRiccardo-Pachino" xfId="4" xr:uid="{52875257-5BE7-7440-BA40-2CE43948636C}"/>
    <cellStyle name="常规 2 3" xfId="2" xr:uid="{B5F0E3B9-F737-44A9-A7CA-7806821FBA86}"/>
    <cellStyle name="常规 3" xfId="1" xr:uid="{93A05F36-92FB-40EA-B224-AFC42E4DA9A8}"/>
    <cellStyle name="常规 4" xfId="3" xr:uid="{3A0AFE43-996F-C74B-9324-17FB63F0CE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317500</xdr:colOff>
      <xdr:row>0</xdr:row>
      <xdr:rowOff>0</xdr:rowOff>
    </xdr:from>
    <xdr:to>
      <xdr:col>14</xdr:col>
      <xdr:colOff>584200</xdr:colOff>
      <xdr:row>5</xdr:row>
      <xdr:rowOff>48629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1DAFAF85-DD4C-B547-BC4C-D90D1F48CFDA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Ren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High-precision Al–Mg dating of NWA 15118 challenges a primary anorthositic crust on Vesta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1404408</xdr:colOff>
      <xdr:row>5</xdr:row>
      <xdr:rowOff>26101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DAECFD-D25C-4648-BDCD-EEE4FF291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0</xdr:row>
      <xdr:rowOff>0</xdr:rowOff>
    </xdr:from>
    <xdr:to>
      <xdr:col>14</xdr:col>
      <xdr:colOff>177800</xdr:colOff>
      <xdr:row>5</xdr:row>
      <xdr:rowOff>48629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A674B451-F90A-2847-AC83-6536F41B1FE1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Ren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High-precision Al–Mg dating of NWA 15118 challenges a primary anorthositic crust on Vesta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642408</xdr:colOff>
      <xdr:row>5</xdr:row>
      <xdr:rowOff>26101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B7CCE5-3AFB-7545-8B4D-8C05B646C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A6DD-BAA8-4444-9140-46BEA9B6BD58}">
  <dimension ref="A7:N32"/>
  <sheetViews>
    <sheetView tabSelected="1" zoomScaleNormal="100" workbookViewId="0"/>
  </sheetViews>
  <sheetFormatPr baseColWidth="10" defaultColWidth="9" defaultRowHeight="14" x14ac:dyDescent="0.2"/>
  <cols>
    <col min="1" max="1" width="10.33203125" style="8" customWidth="1"/>
    <col min="2" max="2" width="26.33203125" style="8" bestFit="1" customWidth="1"/>
    <col min="3" max="3" width="10.5" style="8" bestFit="1" customWidth="1"/>
    <col min="4" max="4" width="8.6640625" style="8" customWidth="1"/>
    <col min="5" max="5" width="7.5" style="8" customWidth="1"/>
    <col min="6" max="6" width="5.33203125" style="9" customWidth="1"/>
    <col min="7" max="7" width="5.5" style="9" customWidth="1"/>
    <col min="8" max="8" width="5.6640625" style="9" customWidth="1"/>
    <col min="9" max="9" width="4.33203125" style="9" customWidth="1"/>
    <col min="10" max="10" width="6.6640625" style="9" customWidth="1"/>
    <col min="11" max="11" width="5" style="9" customWidth="1"/>
    <col min="12" max="12" width="3.33203125" style="10" bestFit="1" customWidth="1"/>
    <col min="13" max="13" width="17" style="4" customWidth="1"/>
    <col min="14" max="14" width="16" style="4" bestFit="1" customWidth="1"/>
    <col min="15" max="16384" width="9" style="4"/>
  </cols>
  <sheetData>
    <row r="7" spans="1:14" ht="17" customHeight="1" x14ac:dyDescent="0.2">
      <c r="A7" s="69" t="s">
        <v>57</v>
      </c>
      <c r="B7" s="1"/>
      <c r="C7" s="2"/>
      <c r="D7" s="2"/>
      <c r="E7" s="2"/>
      <c r="F7" s="11"/>
      <c r="G7" s="11"/>
      <c r="H7" s="11"/>
      <c r="I7" s="11"/>
      <c r="J7" s="11"/>
      <c r="K7" s="11"/>
      <c r="L7" s="3"/>
    </row>
    <row r="8" spans="1:14" s="5" customFormat="1" ht="17" customHeight="1" x14ac:dyDescent="0.2">
      <c r="A8" s="72" t="s">
        <v>0</v>
      </c>
      <c r="B8" s="72" t="s">
        <v>1</v>
      </c>
      <c r="C8" s="72" t="s">
        <v>2</v>
      </c>
      <c r="D8" s="72" t="s">
        <v>58</v>
      </c>
      <c r="E8" s="72" t="s">
        <v>28</v>
      </c>
      <c r="F8" s="73" t="s">
        <v>59</v>
      </c>
      <c r="G8" s="73" t="s">
        <v>3</v>
      </c>
      <c r="H8" s="73" t="s">
        <v>60</v>
      </c>
      <c r="I8" s="73" t="s">
        <v>3</v>
      </c>
      <c r="J8" s="73" t="s">
        <v>61</v>
      </c>
      <c r="K8" s="73" t="s">
        <v>4</v>
      </c>
      <c r="L8" s="74" t="s">
        <v>5</v>
      </c>
      <c r="M8" s="73" t="s">
        <v>30</v>
      </c>
      <c r="N8" s="75" t="s">
        <v>34</v>
      </c>
    </row>
    <row r="9" spans="1:14" s="5" customFormat="1" ht="17" customHeight="1" x14ac:dyDescent="0.2">
      <c r="A9" s="76"/>
      <c r="B9" s="76"/>
      <c r="C9" s="76"/>
      <c r="D9" s="76"/>
      <c r="E9" s="76"/>
      <c r="F9" s="77"/>
      <c r="G9" s="77"/>
      <c r="H9" s="77"/>
      <c r="I9" s="77"/>
      <c r="J9" s="77"/>
      <c r="K9" s="77"/>
      <c r="L9" s="78"/>
      <c r="M9" s="77" t="s">
        <v>62</v>
      </c>
      <c r="N9" s="79" t="s">
        <v>63</v>
      </c>
    </row>
    <row r="10" spans="1:14" s="6" customFormat="1" ht="15" x14ac:dyDescent="0.2">
      <c r="A10" s="80"/>
      <c r="B10" s="80"/>
      <c r="C10" s="80"/>
      <c r="D10" s="80"/>
      <c r="E10" s="80"/>
      <c r="F10" s="81"/>
      <c r="G10" s="81"/>
      <c r="H10" s="81"/>
      <c r="I10" s="81"/>
      <c r="J10" s="82"/>
      <c r="K10" s="82"/>
      <c r="L10" s="83"/>
      <c r="M10" s="80"/>
      <c r="N10" s="80"/>
    </row>
    <row r="11" spans="1:14" s="7" customFormat="1" ht="14" customHeight="1" x14ac:dyDescent="0.2">
      <c r="A11" s="99" t="s">
        <v>8</v>
      </c>
      <c r="B11" s="99"/>
      <c r="C11" s="85"/>
      <c r="D11" s="86"/>
      <c r="E11" s="86"/>
      <c r="F11" s="86"/>
      <c r="G11" s="86"/>
      <c r="H11" s="86"/>
      <c r="I11" s="86"/>
      <c r="J11" s="86"/>
      <c r="K11" s="86"/>
      <c r="L11" s="87"/>
      <c r="M11" s="88"/>
      <c r="N11" s="88"/>
    </row>
    <row r="12" spans="1:14" s="7" customFormat="1" ht="14" customHeight="1" x14ac:dyDescent="0.2">
      <c r="A12" s="85" t="s">
        <v>9</v>
      </c>
      <c r="B12" s="85"/>
      <c r="C12" s="85" t="s">
        <v>7</v>
      </c>
      <c r="D12" s="86">
        <v>5.5474201380372303</v>
      </c>
      <c r="E12" s="89">
        <f>D12*0.03</f>
        <v>0.1664226041411169</v>
      </c>
      <c r="F12" s="89">
        <v>-0.22488407565218749</v>
      </c>
      <c r="G12" s="89">
        <v>9.5971436868148172E-2</v>
      </c>
      <c r="H12" s="89">
        <v>-0.11997109864933519</v>
      </c>
      <c r="I12" s="89">
        <v>8.1448115307576549E-2</v>
      </c>
      <c r="J12" s="86">
        <v>9.8930254228324528E-3</v>
      </c>
      <c r="K12" s="86">
        <v>3.3239189501429782E-2</v>
      </c>
      <c r="L12" s="87">
        <v>4</v>
      </c>
      <c r="M12" s="88"/>
      <c r="N12" s="88"/>
    </row>
    <row r="13" spans="1:14" s="7" customFormat="1" ht="14" customHeight="1" x14ac:dyDescent="0.2">
      <c r="A13" s="85" t="s">
        <v>6</v>
      </c>
      <c r="B13" s="85"/>
      <c r="C13" s="85" t="s">
        <v>7</v>
      </c>
      <c r="D13" s="86">
        <v>5.351394718054765</v>
      </c>
      <c r="E13" s="89">
        <f t="shared" ref="E13:E21" si="0">D13*0.03</f>
        <v>0.16054184154164294</v>
      </c>
      <c r="F13" s="89">
        <v>-0.23047559430208753</v>
      </c>
      <c r="G13" s="89">
        <v>6.1830879960899088E-2</v>
      </c>
      <c r="H13" s="89">
        <v>-0.12979530580153886</v>
      </c>
      <c r="I13" s="89">
        <v>4.0320188535048866E-2</v>
      </c>
      <c r="J13" s="86">
        <v>2.3526961082528636E-2</v>
      </c>
      <c r="K13" s="86">
        <v>1.3969482564269111E-2</v>
      </c>
      <c r="L13" s="87">
        <v>4</v>
      </c>
      <c r="M13" s="88"/>
      <c r="N13" s="88"/>
    </row>
    <row r="14" spans="1:14" s="7" customFormat="1" ht="14" customHeight="1" x14ac:dyDescent="0.2">
      <c r="A14" s="85" t="s">
        <v>31</v>
      </c>
      <c r="B14" s="85"/>
      <c r="C14" s="85"/>
      <c r="D14" s="86">
        <v>5.4494074280460003</v>
      </c>
      <c r="E14" s="89">
        <v>0.16348222284137992</v>
      </c>
      <c r="F14" s="89">
        <v>-0.22767983497713751</v>
      </c>
      <c r="G14" s="89">
        <v>5.7082340551338782E-2</v>
      </c>
      <c r="H14" s="89">
        <v>-0.12488320222543703</v>
      </c>
      <c r="I14" s="89">
        <v>4.5440931687901635E-2</v>
      </c>
      <c r="J14" s="89">
        <v>1.6709993252680543E-2</v>
      </c>
      <c r="K14" s="89">
        <v>1.8027688161723471E-2</v>
      </c>
      <c r="L14" s="87"/>
      <c r="M14" s="90" t="s">
        <v>64</v>
      </c>
      <c r="N14" s="90" t="s">
        <v>32</v>
      </c>
    </row>
    <row r="15" spans="1:14" s="7" customFormat="1" ht="14" customHeight="1" x14ac:dyDescent="0.2">
      <c r="A15" s="85" t="s">
        <v>10</v>
      </c>
      <c r="B15" s="85" t="s">
        <v>11</v>
      </c>
      <c r="C15" s="85" t="s">
        <v>12</v>
      </c>
      <c r="D15" s="86">
        <v>184.39162827869481</v>
      </c>
      <c r="E15" s="89">
        <f t="shared" si="0"/>
        <v>5.5317488483608441</v>
      </c>
      <c r="F15" s="89">
        <v>2.0522119507537795E-2</v>
      </c>
      <c r="G15" s="89">
        <v>2.5567607787612495E-2</v>
      </c>
      <c r="H15" s="89">
        <v>4.0966766215455586E-3</v>
      </c>
      <c r="I15" s="89">
        <v>1.8841436986997723E-2</v>
      </c>
      <c r="J15" s="86">
        <v>1.2505139817624765E-2</v>
      </c>
      <c r="K15" s="86">
        <v>7.9967078198624787E-3</v>
      </c>
      <c r="L15" s="87">
        <v>4</v>
      </c>
      <c r="M15" s="88"/>
      <c r="N15" s="88"/>
    </row>
    <row r="16" spans="1:14" s="7" customFormat="1" ht="14" customHeight="1" x14ac:dyDescent="0.2">
      <c r="A16" s="85" t="s">
        <v>13</v>
      </c>
      <c r="B16" s="85" t="s">
        <v>27</v>
      </c>
      <c r="C16" s="85" t="s">
        <v>12</v>
      </c>
      <c r="D16" s="86">
        <v>30.965531609685588</v>
      </c>
      <c r="E16" s="89">
        <f t="shared" si="0"/>
        <v>0.92896594829056756</v>
      </c>
      <c r="F16" s="89">
        <v>-0.11790043810450124</v>
      </c>
      <c r="G16" s="89">
        <v>6.6750176192295438E-2</v>
      </c>
      <c r="H16" s="89">
        <v>-7.4365765439926568E-2</v>
      </c>
      <c r="I16" s="89">
        <v>5.652359045492808E-2</v>
      </c>
      <c r="J16" s="86">
        <v>2.7629435554846253E-2</v>
      </c>
      <c r="K16" s="86">
        <v>2.360651761255269E-2</v>
      </c>
      <c r="L16" s="87">
        <v>4</v>
      </c>
      <c r="M16" s="88"/>
      <c r="N16" s="88"/>
    </row>
    <row r="17" spans="1:14" s="7" customFormat="1" ht="14" customHeight="1" x14ac:dyDescent="0.2">
      <c r="A17" s="85" t="s">
        <v>14</v>
      </c>
      <c r="B17" s="85" t="s">
        <v>11</v>
      </c>
      <c r="C17" s="85" t="s">
        <v>12</v>
      </c>
      <c r="D17" s="91">
        <v>230.36802394279499</v>
      </c>
      <c r="E17" s="89">
        <f t="shared" si="0"/>
        <v>6.9110407182838491</v>
      </c>
      <c r="F17" s="89">
        <v>2.8172291785172332E-2</v>
      </c>
      <c r="G17" s="89">
        <v>5.3757235807190107E-2</v>
      </c>
      <c r="H17" s="89">
        <v>1.4942955605445896E-2</v>
      </c>
      <c r="I17" s="89">
        <v>2.7979128701392571E-2</v>
      </c>
      <c r="J17" s="91">
        <v>-1.0702827851718855E-3</v>
      </c>
      <c r="K17" s="91">
        <v>1.8304588850252847E-2</v>
      </c>
      <c r="L17" s="92">
        <v>4</v>
      </c>
      <c r="M17" s="90" t="s">
        <v>65</v>
      </c>
      <c r="N17" s="90" t="s">
        <v>33</v>
      </c>
    </row>
    <row r="18" spans="1:14" s="7" customFormat="1" ht="14" customHeight="1" x14ac:dyDescent="0.2">
      <c r="A18" s="85" t="s">
        <v>15</v>
      </c>
      <c r="B18" s="85" t="s">
        <v>16</v>
      </c>
      <c r="C18" s="85" t="s">
        <v>7</v>
      </c>
      <c r="D18" s="86">
        <v>10.614613070422953</v>
      </c>
      <c r="E18" s="89">
        <f t="shared" si="0"/>
        <v>0.3184383921126886</v>
      </c>
      <c r="F18" s="89"/>
      <c r="G18" s="89"/>
      <c r="H18" s="89"/>
      <c r="I18" s="89"/>
      <c r="J18" s="86"/>
      <c r="K18" s="86"/>
      <c r="L18" s="87"/>
      <c r="M18" s="88"/>
      <c r="N18" s="88"/>
    </row>
    <row r="19" spans="1:14" s="7" customFormat="1" ht="14" customHeight="1" x14ac:dyDescent="0.2">
      <c r="A19" s="85" t="s">
        <v>17</v>
      </c>
      <c r="B19" s="85" t="s">
        <v>11</v>
      </c>
      <c r="C19" s="85" t="s">
        <v>18</v>
      </c>
      <c r="D19" s="86">
        <v>5.674385370157066E-2</v>
      </c>
      <c r="E19" s="89">
        <f t="shared" si="0"/>
        <v>1.7023156110471196E-3</v>
      </c>
      <c r="F19" s="89">
        <v>-0.20663257970582327</v>
      </c>
      <c r="G19" s="89">
        <v>7.1396564077639141E-2</v>
      </c>
      <c r="H19" s="89">
        <v>-0.11697588414682999</v>
      </c>
      <c r="I19" s="89">
        <v>3.7601770989308836E-2</v>
      </c>
      <c r="J19" s="86">
        <v>2.2283044847660999E-2</v>
      </c>
      <c r="K19" s="86">
        <v>7.6753207395522573E-3</v>
      </c>
      <c r="L19" s="87">
        <v>4</v>
      </c>
      <c r="M19" s="88"/>
      <c r="N19" s="88"/>
    </row>
    <row r="20" spans="1:14" s="7" customFormat="1" ht="14" customHeight="1" x14ac:dyDescent="0.2">
      <c r="A20" s="85" t="s">
        <v>19</v>
      </c>
      <c r="B20" s="85" t="s">
        <v>11</v>
      </c>
      <c r="C20" s="85" t="s">
        <v>18</v>
      </c>
      <c r="D20" s="86">
        <v>4.9303618390982046E-2</v>
      </c>
      <c r="E20" s="89">
        <f t="shared" si="0"/>
        <v>1.4791085517294614E-3</v>
      </c>
      <c r="F20" s="89">
        <v>-0.18783186776960559</v>
      </c>
      <c r="G20" s="89">
        <v>8.7095691045922172E-2</v>
      </c>
      <c r="H20" s="89">
        <v>-9.5422409928380691E-2</v>
      </c>
      <c r="I20" s="89">
        <v>6.4790849630287695E-2</v>
      </c>
      <c r="J20" s="86">
        <v>-1.0952534283517924E-3</v>
      </c>
      <c r="K20" s="86">
        <v>2.0410376963095108E-2</v>
      </c>
      <c r="L20" s="87">
        <v>4</v>
      </c>
      <c r="M20" s="88"/>
      <c r="N20" s="88"/>
    </row>
    <row r="21" spans="1:14" s="7" customFormat="1" ht="14" customHeight="1" x14ac:dyDescent="0.2">
      <c r="A21" s="85" t="s">
        <v>20</v>
      </c>
      <c r="B21" s="85" t="s">
        <v>21</v>
      </c>
      <c r="C21" s="85" t="s">
        <v>18</v>
      </c>
      <c r="D21" s="86">
        <v>0.11999555599626693</v>
      </c>
      <c r="E21" s="89">
        <f t="shared" si="0"/>
        <v>3.599866679888008E-3</v>
      </c>
      <c r="F21" s="89">
        <v>-0.21392738448769433</v>
      </c>
      <c r="G21" s="89">
        <v>7.679765871484584E-2</v>
      </c>
      <c r="H21" s="89">
        <v>-0.11000415544720754</v>
      </c>
      <c r="I21" s="89">
        <v>2.5194793820335716E-2</v>
      </c>
      <c r="J21" s="86">
        <v>1.8546456746035604E-2</v>
      </c>
      <c r="K21" s="86">
        <v>3.4088517156996324E-2</v>
      </c>
      <c r="L21" s="87">
        <v>4</v>
      </c>
      <c r="M21" s="88"/>
      <c r="N21" s="88"/>
    </row>
    <row r="22" spans="1:14" s="7" customFormat="1" ht="14" customHeight="1" x14ac:dyDescent="0.2">
      <c r="A22" s="85"/>
      <c r="B22" s="85"/>
      <c r="C22" s="85" t="s">
        <v>22</v>
      </c>
      <c r="D22" s="86"/>
      <c r="E22" s="86"/>
      <c r="F22" s="86"/>
      <c r="G22" s="86"/>
      <c r="H22" s="86"/>
      <c r="I22" s="86"/>
      <c r="J22" s="86"/>
      <c r="K22" s="86"/>
      <c r="L22" s="87"/>
      <c r="M22" s="88"/>
      <c r="N22" s="88"/>
    </row>
    <row r="23" spans="1:14" s="7" customFormat="1" ht="14" customHeight="1" x14ac:dyDescent="0.2">
      <c r="A23" s="84" t="s">
        <v>23</v>
      </c>
      <c r="B23" s="85"/>
      <c r="C23" s="85"/>
      <c r="D23" s="86"/>
      <c r="E23" s="86"/>
      <c r="F23" s="86"/>
      <c r="G23" s="86"/>
      <c r="H23" s="86"/>
      <c r="I23" s="86"/>
      <c r="J23" s="86"/>
      <c r="K23" s="86"/>
      <c r="L23" s="87"/>
      <c r="M23" s="88"/>
      <c r="N23" s="88"/>
    </row>
    <row r="24" spans="1:14" s="7" customFormat="1" ht="14" customHeight="1" x14ac:dyDescent="0.2">
      <c r="A24" s="85" t="s">
        <v>24</v>
      </c>
      <c r="B24" s="85"/>
      <c r="C24" s="85"/>
      <c r="D24" s="86">
        <v>1.86</v>
      </c>
      <c r="E24" s="86">
        <f>D24*0.03</f>
        <v>5.5800000000000002E-2</v>
      </c>
      <c r="F24" s="86">
        <v>-0.17758108655554494</v>
      </c>
      <c r="G24" s="86">
        <v>3.2995087951773271E-2</v>
      </c>
      <c r="H24" s="86">
        <v>-9.1311712310471194E-2</v>
      </c>
      <c r="I24" s="86">
        <v>3.7034418955836451E-2</v>
      </c>
      <c r="J24" s="86">
        <v>1.1111097467470187E-3</v>
      </c>
      <c r="K24" s="86">
        <v>2.6808419419212852E-2</v>
      </c>
      <c r="L24" s="87">
        <v>5</v>
      </c>
      <c r="M24" s="88"/>
      <c r="N24" s="88"/>
    </row>
    <row r="25" spans="1:14" s="7" customFormat="1" ht="14" customHeight="1" x14ac:dyDescent="0.2">
      <c r="A25" s="85" t="s">
        <v>26</v>
      </c>
      <c r="B25" s="85"/>
      <c r="C25" s="85"/>
      <c r="D25" s="86">
        <v>3.71</v>
      </c>
      <c r="E25" s="86">
        <f>D25*0.03</f>
        <v>0.1113</v>
      </c>
      <c r="F25" s="86"/>
      <c r="G25" s="86"/>
      <c r="H25" s="86"/>
      <c r="I25" s="86"/>
      <c r="J25" s="86"/>
      <c r="K25" s="86"/>
      <c r="L25" s="87"/>
      <c r="M25" s="88"/>
      <c r="N25" s="88"/>
    </row>
    <row r="26" spans="1:14" s="7" customFormat="1" ht="13" x14ac:dyDescent="0.2">
      <c r="A26" s="85" t="s">
        <v>25</v>
      </c>
      <c r="B26" s="85"/>
      <c r="C26" s="85"/>
      <c r="D26" s="86">
        <v>9.5608831112169064</v>
      </c>
      <c r="E26" s="86">
        <f>D26*0.03</f>
        <v>0.28682649333650717</v>
      </c>
      <c r="F26" s="86">
        <v>-0.14728405542970127</v>
      </c>
      <c r="G26" s="86">
        <v>6.6663268110579488E-2</v>
      </c>
      <c r="H26" s="86">
        <v>-8.1311362789811395E-2</v>
      </c>
      <c r="I26" s="86">
        <v>3.8910319908686347E-2</v>
      </c>
      <c r="J26" s="86">
        <v>1.1837985254861133E-2</v>
      </c>
      <c r="K26" s="86">
        <v>7.2403526333674586E-3</v>
      </c>
      <c r="L26" s="87">
        <v>11</v>
      </c>
      <c r="M26" s="88"/>
      <c r="N26" s="88"/>
    </row>
    <row r="27" spans="1:14" s="7" customFormat="1" ht="13" x14ac:dyDescent="0.2">
      <c r="A27" s="93" t="s">
        <v>29</v>
      </c>
      <c r="B27" s="93"/>
      <c r="C27" s="94"/>
      <c r="D27" s="95"/>
      <c r="E27" s="95"/>
      <c r="F27" s="95">
        <v>-0.14587539417000903</v>
      </c>
      <c r="G27" s="95">
        <v>8.9624212150982194E-2</v>
      </c>
      <c r="H27" s="95">
        <v>-8.196587396848741E-2</v>
      </c>
      <c r="I27" s="95">
        <v>3.9848386813571342E-2</v>
      </c>
      <c r="J27" s="95">
        <v>1.4527490308439896E-2</v>
      </c>
      <c r="K27" s="96">
        <v>7.4110769639932411E-3</v>
      </c>
      <c r="L27" s="97">
        <v>14</v>
      </c>
      <c r="M27" s="98"/>
      <c r="N27" s="98"/>
    </row>
    <row r="28" spans="1:14" s="7" customFormat="1" ht="12" x14ac:dyDescent="0.2">
      <c r="A28" s="64"/>
      <c r="B28" s="65"/>
      <c r="C28" s="65"/>
      <c r="D28" s="66"/>
      <c r="E28" s="66"/>
      <c r="F28" s="66"/>
      <c r="G28" s="66"/>
      <c r="H28" s="66"/>
      <c r="I28" s="66"/>
      <c r="J28" s="66"/>
      <c r="K28" s="66"/>
      <c r="L28" s="67"/>
    </row>
    <row r="29" spans="1:14" x14ac:dyDescent="0.2">
      <c r="A29" s="68"/>
    </row>
    <row r="30" spans="1:14" ht="16" x14ac:dyDescent="0.2">
      <c r="A30" s="102" t="s">
        <v>66</v>
      </c>
    </row>
    <row r="31" spans="1:14" ht="15" x14ac:dyDescent="0.2">
      <c r="A31" s="70" t="s">
        <v>54</v>
      </c>
    </row>
    <row r="32" spans="1:14" ht="15" x14ac:dyDescent="0.2">
      <c r="A32" s="70" t="s">
        <v>55</v>
      </c>
    </row>
  </sheetData>
  <mergeCells count="1">
    <mergeCell ref="A11:B11"/>
  </mergeCells>
  <phoneticPr fontId="4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FAE0-8264-A140-AE84-BDDE8121F132}">
  <dimension ref="A7:S42"/>
  <sheetViews>
    <sheetView workbookViewId="0"/>
  </sheetViews>
  <sheetFormatPr baseColWidth="10" defaultColWidth="9" defaultRowHeight="14" x14ac:dyDescent="0.2"/>
  <cols>
    <col min="1" max="1" width="9.5" style="15" customWidth="1"/>
    <col min="2" max="2" width="10.83203125" style="12" customWidth="1"/>
    <col min="3" max="11" width="9" style="12"/>
    <col min="12" max="12" width="9" style="13" customWidth="1"/>
    <col min="13" max="13" width="8.33203125" style="14" customWidth="1"/>
    <col min="14" max="14" width="12.1640625" style="13" customWidth="1"/>
    <col min="15" max="15" width="9" style="13" customWidth="1"/>
    <col min="16" max="16" width="12.1640625" style="12" customWidth="1"/>
    <col min="17" max="17" width="10" style="12" customWidth="1"/>
    <col min="18" max="18" width="9.33203125" style="12" customWidth="1"/>
    <col min="19" max="19" width="30.33203125" style="12" customWidth="1"/>
    <col min="20" max="16384" width="9" style="12"/>
  </cols>
  <sheetData>
    <row r="7" spans="1:19" ht="17" customHeight="1" x14ac:dyDescent="0.2">
      <c r="A7" s="71" t="s">
        <v>56</v>
      </c>
      <c r="C7" s="63"/>
      <c r="D7" s="63"/>
      <c r="E7" s="63"/>
      <c r="F7" s="63"/>
      <c r="G7" s="63"/>
      <c r="H7" s="63"/>
      <c r="I7" s="63"/>
      <c r="J7" s="63"/>
      <c r="K7" s="63"/>
    </row>
    <row r="8" spans="1:19" ht="16.25" customHeight="1" x14ac:dyDescent="0.2">
      <c r="A8" s="100" t="s">
        <v>53</v>
      </c>
      <c r="B8" s="62" t="s">
        <v>52</v>
      </c>
      <c r="C8" s="61" t="s">
        <v>51</v>
      </c>
      <c r="D8" s="61" t="s">
        <v>50</v>
      </c>
      <c r="E8" s="61" t="s">
        <v>49</v>
      </c>
      <c r="F8" s="61" t="s">
        <v>48</v>
      </c>
      <c r="G8" s="61" t="s">
        <v>47</v>
      </c>
      <c r="H8" s="61" t="s">
        <v>46</v>
      </c>
      <c r="I8" s="61" t="s">
        <v>45</v>
      </c>
      <c r="J8" s="61" t="s">
        <v>44</v>
      </c>
      <c r="K8" s="60" t="s">
        <v>43</v>
      </c>
      <c r="L8" s="59" t="s">
        <v>42</v>
      </c>
      <c r="M8" s="13"/>
      <c r="O8" s="12"/>
    </row>
    <row r="9" spans="1:19" ht="13.5" customHeight="1" x14ac:dyDescent="0.2">
      <c r="A9" s="101"/>
      <c r="B9" s="58" t="s">
        <v>41</v>
      </c>
      <c r="C9" s="58" t="s">
        <v>41</v>
      </c>
      <c r="D9" s="58" t="s">
        <v>41</v>
      </c>
      <c r="E9" s="58" t="s">
        <v>41</v>
      </c>
      <c r="F9" s="58" t="s">
        <v>41</v>
      </c>
      <c r="G9" s="58" t="s">
        <v>41</v>
      </c>
      <c r="H9" s="58" t="s">
        <v>41</v>
      </c>
      <c r="I9" s="58" t="s">
        <v>41</v>
      </c>
      <c r="J9" s="58" t="s">
        <v>41</v>
      </c>
      <c r="K9" s="57" t="s">
        <v>40</v>
      </c>
      <c r="L9" s="56" t="s">
        <v>39</v>
      </c>
      <c r="M9" s="13"/>
      <c r="O9" s="12"/>
    </row>
    <row r="10" spans="1:19" s="37" customFormat="1" x14ac:dyDescent="0.15">
      <c r="A10" s="39" t="s">
        <v>38</v>
      </c>
      <c r="B10" s="45">
        <v>1.0369610908983176</v>
      </c>
      <c r="C10" s="46">
        <v>17.328328383738295</v>
      </c>
      <c r="D10" s="45">
        <v>6.7677248916358872</v>
      </c>
      <c r="E10" s="45">
        <v>0.10026907733366119</v>
      </c>
      <c r="F10" s="45">
        <v>1.8147100289793268</v>
      </c>
      <c r="G10" s="46">
        <v>5.2973906407895983</v>
      </c>
      <c r="H10" s="45">
        <v>4.3364220480227518</v>
      </c>
      <c r="I10" s="45">
        <v>2.9667321542591196</v>
      </c>
      <c r="J10" s="45">
        <v>0.47986820284955733</v>
      </c>
      <c r="K10" s="33">
        <f t="shared" ref="K10:K15" si="0">C10/101.96*2/F10*40.32/0.7899</f>
        <v>9.5608831112169064</v>
      </c>
      <c r="L10" s="40">
        <f>STDEV(K10:K14)/AVERAGE(K10:K14)*100</f>
        <v>2.3908903398016834</v>
      </c>
      <c r="M10" s="13"/>
      <c r="N10" s="13"/>
      <c r="O10" s="12"/>
      <c r="P10" s="12"/>
      <c r="Q10" s="12"/>
      <c r="R10" s="12"/>
      <c r="S10" s="12"/>
    </row>
    <row r="11" spans="1:19" s="37" customFormat="1" x14ac:dyDescent="0.15">
      <c r="A11" s="39" t="s">
        <v>38</v>
      </c>
      <c r="B11" s="45">
        <v>0.95918989170688462</v>
      </c>
      <c r="C11" s="46">
        <v>16.550534640446017</v>
      </c>
      <c r="D11" s="45">
        <v>6.635813744604766</v>
      </c>
      <c r="E11" s="55">
        <v>9.6384602811991002E-2</v>
      </c>
      <c r="F11" s="55">
        <v>1.785637236039078</v>
      </c>
      <c r="G11" s="55">
        <v>4.9833984437670118</v>
      </c>
      <c r="H11" s="55">
        <v>4.299075824889357</v>
      </c>
      <c r="I11" s="55">
        <v>2.8138733276204029</v>
      </c>
      <c r="J11" s="55">
        <v>0.44805743037996942</v>
      </c>
      <c r="K11" s="33">
        <f t="shared" si="0"/>
        <v>9.2804144650503932</v>
      </c>
      <c r="L11" s="44"/>
      <c r="M11" s="13"/>
      <c r="N11" s="13"/>
      <c r="O11" s="12"/>
      <c r="P11" s="12"/>
      <c r="Q11" s="12"/>
      <c r="R11" s="12"/>
      <c r="S11" s="12"/>
    </row>
    <row r="12" spans="1:19" s="37" customFormat="1" x14ac:dyDescent="0.15">
      <c r="A12" s="39" t="s">
        <v>38</v>
      </c>
      <c r="B12" s="45">
        <v>0.97122786992465993</v>
      </c>
      <c r="C12" s="46">
        <v>16.516334280480944</v>
      </c>
      <c r="D12" s="45">
        <v>6.431468298780775</v>
      </c>
      <c r="E12" s="55">
        <v>9.3502501421603254E-2</v>
      </c>
      <c r="F12" s="55">
        <v>1.6843121759439725</v>
      </c>
      <c r="G12" s="55">
        <v>4.9628388488279302</v>
      </c>
      <c r="H12" s="55">
        <v>4.225830759010532</v>
      </c>
      <c r="I12" s="55">
        <v>2.7717300430441787</v>
      </c>
      <c r="J12" s="55">
        <v>0.4604246935988523</v>
      </c>
      <c r="K12" s="33">
        <f t="shared" si="0"/>
        <v>9.8183758827267251</v>
      </c>
      <c r="L12" s="44"/>
      <c r="M12" s="13"/>
      <c r="N12" s="13"/>
      <c r="O12" s="12"/>
      <c r="P12" s="12"/>
      <c r="Q12" s="12"/>
      <c r="R12" s="12"/>
      <c r="S12" s="12"/>
    </row>
    <row r="13" spans="1:19" s="47" customFormat="1" x14ac:dyDescent="0.15">
      <c r="A13" s="54" t="s">
        <v>38</v>
      </c>
      <c r="B13" s="52">
        <v>0.97122786992465993</v>
      </c>
      <c r="C13" s="53">
        <v>16.546222341869896</v>
      </c>
      <c r="D13" s="52">
        <v>6.431468298780775</v>
      </c>
      <c r="E13" s="51">
        <v>0.1</v>
      </c>
      <c r="F13" s="51">
        <v>1.6843121759439725</v>
      </c>
      <c r="G13" s="51">
        <v>4.9628388488279302</v>
      </c>
      <c r="H13" s="51">
        <v>4.225830759010532</v>
      </c>
      <c r="I13" s="51">
        <v>2.7356000513933894</v>
      </c>
      <c r="J13" s="51">
        <v>0.4604246935988523</v>
      </c>
      <c r="K13" s="33">
        <f t="shared" si="0"/>
        <v>9.836143276879648</v>
      </c>
      <c r="L13" s="50"/>
      <c r="M13" s="49"/>
      <c r="N13" s="49"/>
      <c r="O13" s="48"/>
      <c r="P13" s="48"/>
      <c r="Q13" s="48"/>
      <c r="R13" s="48"/>
      <c r="S13" s="48"/>
    </row>
    <row r="14" spans="1:19" s="47" customFormat="1" x14ac:dyDescent="0.15">
      <c r="A14" s="54" t="s">
        <v>38</v>
      </c>
      <c r="B14" s="52">
        <v>1.0107342038102356</v>
      </c>
      <c r="C14" s="53">
        <v>17.146064931171807</v>
      </c>
      <c r="D14" s="52">
        <v>6.5366361172887446</v>
      </c>
      <c r="E14" s="51">
        <v>9.8643317915879894E-2</v>
      </c>
      <c r="F14" s="51">
        <v>1.7657026758649916</v>
      </c>
      <c r="G14" s="51">
        <v>5.2475334119733752</v>
      </c>
      <c r="H14" s="51">
        <v>4.2687039995073022</v>
      </c>
      <c r="I14" s="51">
        <v>2.9184517649564796</v>
      </c>
      <c r="J14" s="51">
        <v>0.47602144255565887</v>
      </c>
      <c r="K14" s="33">
        <f t="shared" si="0"/>
        <v>9.7228921259644547</v>
      </c>
      <c r="L14" s="50"/>
      <c r="M14" s="49"/>
      <c r="N14" s="49"/>
      <c r="O14" s="48"/>
      <c r="P14" s="48"/>
      <c r="Q14" s="48"/>
      <c r="R14" s="48"/>
      <c r="S14" s="48"/>
    </row>
    <row r="15" spans="1:19" s="37" customFormat="1" x14ac:dyDescent="0.15">
      <c r="A15" s="36" t="s">
        <v>36</v>
      </c>
      <c r="B15" s="45">
        <v>1.0509999999999999</v>
      </c>
      <c r="C15" s="46">
        <v>17.03</v>
      </c>
      <c r="D15" s="45">
        <v>6.78</v>
      </c>
      <c r="E15" s="45">
        <v>0.1004</v>
      </c>
      <c r="F15" s="45">
        <v>1.8</v>
      </c>
      <c r="G15" s="46">
        <v>5.15</v>
      </c>
      <c r="H15" s="45">
        <v>4.2039999999999997</v>
      </c>
      <c r="I15" s="45">
        <v>2.8980000000000001</v>
      </c>
      <c r="J15" s="45">
        <v>0.48299999999999998</v>
      </c>
      <c r="K15" s="33">
        <f t="shared" si="0"/>
        <v>9.4730694516108152</v>
      </c>
      <c r="L15" s="44"/>
      <c r="M15" s="13"/>
      <c r="N15" s="13"/>
      <c r="O15" s="12"/>
      <c r="P15" s="12"/>
      <c r="Q15" s="12"/>
      <c r="R15" s="12"/>
      <c r="S15" s="12"/>
    </row>
    <row r="16" spans="1:19" s="37" customFormat="1" ht="21" customHeight="1" x14ac:dyDescent="0.2">
      <c r="A16" s="43" t="s">
        <v>35</v>
      </c>
      <c r="B16" s="42">
        <f t="shared" ref="B16:J16" si="1">(AVERAGE(B10:B14)-B15)/B15*100</f>
        <v>-5.8165380349237328</v>
      </c>
      <c r="C16" s="42">
        <f t="shared" si="1"/>
        <v>-1.247816115435177</v>
      </c>
      <c r="D16" s="42">
        <f t="shared" si="1"/>
        <v>-3.2356597312951427</v>
      </c>
      <c r="E16" s="42">
        <f t="shared" si="1"/>
        <v>-2.6295817762678562</v>
      </c>
      <c r="F16" s="42">
        <f t="shared" si="1"/>
        <v>-2.9480634136517616</v>
      </c>
      <c r="G16" s="42">
        <f t="shared" si="1"/>
        <v>-1.1495138089870203</v>
      </c>
      <c r="H16" s="42">
        <f t="shared" si="1"/>
        <v>1.5978277375854986</v>
      </c>
      <c r="I16" s="42">
        <f t="shared" si="1"/>
        <v>-1.9572992320664659</v>
      </c>
      <c r="J16" s="42">
        <f t="shared" si="1"/>
        <v>-3.735136108368923</v>
      </c>
      <c r="K16" s="33"/>
      <c r="L16" s="41"/>
      <c r="M16" s="13"/>
      <c r="N16" s="13"/>
      <c r="O16" s="12"/>
      <c r="P16" s="12"/>
      <c r="Q16" s="12"/>
      <c r="R16" s="12"/>
      <c r="S16" s="12"/>
    </row>
    <row r="17" spans="1:19" s="37" customFormat="1" x14ac:dyDescent="0.15">
      <c r="A17" s="39" t="s">
        <v>37</v>
      </c>
      <c r="B17" s="34">
        <v>2.1407676970701273</v>
      </c>
      <c r="C17" s="34">
        <v>13.12490763924068</v>
      </c>
      <c r="D17" s="34">
        <v>13.070314752414824</v>
      </c>
      <c r="E17" s="34">
        <v>0.1903075248681636</v>
      </c>
      <c r="F17" s="34">
        <v>3.4989329764819468</v>
      </c>
      <c r="G17" s="34">
        <v>6.8924002712323134</v>
      </c>
      <c r="H17" s="34">
        <v>3.0867659863857271</v>
      </c>
      <c r="I17" s="34">
        <v>1.7274972679999747</v>
      </c>
      <c r="J17" s="34">
        <v>0.34406117894604904</v>
      </c>
      <c r="K17" s="33">
        <f>C17/101.96*2/F17*40.32/0.7899</f>
        <v>3.7558584036135629</v>
      </c>
      <c r="L17" s="40">
        <f>STDEV(K17:K18)/AVERAGE(K17:K18)*100</f>
        <v>1.6431547442330507</v>
      </c>
      <c r="M17" s="13"/>
      <c r="N17" s="13"/>
      <c r="O17" s="12"/>
      <c r="P17" s="12"/>
      <c r="Q17" s="12"/>
      <c r="R17" s="12"/>
      <c r="S17" s="12"/>
    </row>
    <row r="18" spans="1:19" s="37" customFormat="1" x14ac:dyDescent="0.2">
      <c r="A18" s="39" t="s">
        <v>37</v>
      </c>
      <c r="B18" s="34">
        <v>2.0362595161811847</v>
      </c>
      <c r="C18" s="34">
        <v>12.500359931218821</v>
      </c>
      <c r="D18" s="34">
        <v>12.880782657901941</v>
      </c>
      <c r="E18" s="34">
        <v>0.18245868216120073</v>
      </c>
      <c r="F18" s="34">
        <v>3.4107850614949089</v>
      </c>
      <c r="G18" s="34">
        <v>6.4925062841562546</v>
      </c>
      <c r="H18" s="34">
        <v>3.0249666489550004</v>
      </c>
      <c r="I18" s="34">
        <v>1.6411741251866612</v>
      </c>
      <c r="J18" s="34">
        <v>0.33434512581481884</v>
      </c>
      <c r="K18" s="33">
        <f>C18/101.96*2/F18*40.32/0.7899</f>
        <v>3.6695832468717011</v>
      </c>
      <c r="L18" s="38"/>
      <c r="M18" s="13"/>
      <c r="N18" s="13"/>
      <c r="O18" s="12"/>
      <c r="P18" s="12"/>
      <c r="Q18" s="12"/>
      <c r="R18" s="12"/>
      <c r="S18" s="12"/>
    </row>
    <row r="19" spans="1:19" x14ac:dyDescent="0.2">
      <c r="A19" s="36" t="s">
        <v>36</v>
      </c>
      <c r="B19" s="34">
        <v>2.2650000000000001</v>
      </c>
      <c r="C19" s="35">
        <v>13.48</v>
      </c>
      <c r="D19" s="34">
        <v>13.77</v>
      </c>
      <c r="E19" s="34">
        <v>0.1966</v>
      </c>
      <c r="F19" s="34">
        <v>3.5990000000000002</v>
      </c>
      <c r="G19" s="35">
        <v>7.1139999999999999</v>
      </c>
      <c r="H19" s="34">
        <v>3.12</v>
      </c>
      <c r="I19" s="34">
        <v>1.774</v>
      </c>
      <c r="J19" s="34">
        <v>0.35930000000000001</v>
      </c>
      <c r="K19" s="33">
        <f>C19/101.96*2/F19*40.32/0.7899</f>
        <v>3.7502189502611043</v>
      </c>
      <c r="L19" s="32"/>
      <c r="M19" s="13"/>
      <c r="O19" s="12"/>
    </row>
    <row r="20" spans="1:19" x14ac:dyDescent="0.2">
      <c r="A20" s="31" t="s">
        <v>35</v>
      </c>
      <c r="B20" s="30">
        <f t="shared" ref="B20:J20" si="2">(AVERAGE(B17:B18)-B19)/B19*100</f>
        <v>-7.7918937472116507</v>
      </c>
      <c r="C20" s="30">
        <f t="shared" si="2"/>
        <v>-4.9507879433994866</v>
      </c>
      <c r="D20" s="30">
        <f t="shared" si="2"/>
        <v>-5.7694356923864802</v>
      </c>
      <c r="E20" s="30">
        <f t="shared" si="2"/>
        <v>-5.1967937361738645</v>
      </c>
      <c r="F20" s="30">
        <f t="shared" si="2"/>
        <v>-4.0050286471678955</v>
      </c>
      <c r="G20" s="30">
        <f t="shared" si="2"/>
        <v>-5.9255935100606676</v>
      </c>
      <c r="H20" s="30">
        <f t="shared" si="2"/>
        <v>-2.055566741334498</v>
      </c>
      <c r="I20" s="30">
        <f t="shared" si="2"/>
        <v>-5.0543575764758719</v>
      </c>
      <c r="J20" s="30">
        <f t="shared" si="2"/>
        <v>-5.593333598543289</v>
      </c>
      <c r="K20" s="29"/>
      <c r="L20" s="28"/>
      <c r="M20" s="13"/>
      <c r="O20" s="12"/>
    </row>
    <row r="21" spans="1:19" x14ac:dyDescent="0.15">
      <c r="B21" s="26"/>
      <c r="C21" s="23"/>
      <c r="D21" s="24"/>
      <c r="E21" s="23"/>
      <c r="F21" s="23"/>
      <c r="G21" s="23"/>
      <c r="H21" s="23"/>
      <c r="I21" s="23"/>
      <c r="J21" s="23"/>
      <c r="K21" s="23"/>
      <c r="L21" s="22"/>
    </row>
    <row r="22" spans="1:19" x14ac:dyDescent="0.15">
      <c r="A22" s="27"/>
      <c r="B22" s="26"/>
      <c r="C22" s="23"/>
      <c r="D22" s="24"/>
      <c r="E22" s="23"/>
      <c r="F22" s="23"/>
      <c r="G22" s="23"/>
      <c r="H22" s="23"/>
      <c r="I22" s="23"/>
      <c r="J22" s="23"/>
      <c r="K22" s="23"/>
      <c r="L22" s="22"/>
    </row>
    <row r="23" spans="1:19" ht="16" x14ac:dyDescent="0.2">
      <c r="A23" s="102" t="s">
        <v>66</v>
      </c>
      <c r="B23" s="26"/>
      <c r="C23" s="23"/>
      <c r="D23" s="24"/>
      <c r="E23" s="23"/>
      <c r="F23" s="23"/>
      <c r="G23" s="23"/>
      <c r="H23" s="23"/>
      <c r="I23" s="23"/>
      <c r="J23" s="23"/>
      <c r="K23" s="23"/>
      <c r="L23" s="22"/>
    </row>
    <row r="24" spans="1:19" ht="15" x14ac:dyDescent="0.2">
      <c r="A24" s="70" t="s">
        <v>54</v>
      </c>
      <c r="B24" s="26"/>
      <c r="C24" s="23"/>
      <c r="D24" s="24"/>
      <c r="E24" s="23"/>
      <c r="F24" s="23"/>
      <c r="G24" s="23"/>
      <c r="H24" s="23"/>
      <c r="I24" s="23"/>
      <c r="J24" s="23"/>
      <c r="K24" s="23"/>
      <c r="L24" s="22"/>
    </row>
    <row r="25" spans="1:19" ht="15" x14ac:dyDescent="0.2">
      <c r="A25" s="70" t="s">
        <v>55</v>
      </c>
      <c r="B25" s="26"/>
      <c r="C25" s="23"/>
      <c r="D25" s="24"/>
      <c r="E25" s="23"/>
      <c r="F25" s="23"/>
      <c r="G25" s="23"/>
      <c r="H25" s="23"/>
      <c r="I25" s="23"/>
      <c r="J25" s="23"/>
      <c r="K25" s="23"/>
      <c r="L25" s="22"/>
    </row>
    <row r="26" spans="1:19" x14ac:dyDescent="0.15">
      <c r="B26" s="25"/>
      <c r="C26" s="23"/>
      <c r="D26" s="24"/>
      <c r="E26" s="23"/>
      <c r="F26" s="23"/>
      <c r="G26" s="23"/>
      <c r="H26" s="24"/>
      <c r="I26" s="23"/>
      <c r="J26" s="23"/>
      <c r="K26" s="23"/>
      <c r="L26" s="22"/>
    </row>
    <row r="27" spans="1:19" x14ac:dyDescent="0.15">
      <c r="B27" s="25"/>
      <c r="C27" s="23"/>
      <c r="D27" s="24"/>
      <c r="E27" s="23"/>
      <c r="F27" s="23"/>
      <c r="G27" s="23"/>
      <c r="H27" s="24"/>
      <c r="I27" s="23"/>
      <c r="J27" s="23"/>
      <c r="K27" s="23"/>
      <c r="L27" s="22"/>
    </row>
    <row r="28" spans="1:19" x14ac:dyDescent="0.15">
      <c r="B28" s="25"/>
      <c r="C28" s="23"/>
      <c r="D28" s="24"/>
      <c r="E28" s="23"/>
      <c r="F28" s="23"/>
      <c r="G28" s="23"/>
      <c r="H28" s="24"/>
      <c r="I28" s="23"/>
      <c r="J28" s="23"/>
      <c r="K28" s="23"/>
      <c r="L28" s="22"/>
    </row>
    <row r="29" spans="1:19" x14ac:dyDescent="0.15">
      <c r="B29" s="25"/>
      <c r="C29" s="23"/>
      <c r="D29" s="23"/>
      <c r="E29" s="23"/>
      <c r="F29" s="23"/>
      <c r="G29" s="23"/>
      <c r="H29" s="23"/>
      <c r="I29" s="23"/>
      <c r="J29" s="23"/>
      <c r="K29" s="23"/>
      <c r="L29" s="22"/>
    </row>
    <row r="30" spans="1:19" x14ac:dyDescent="0.15">
      <c r="B30" s="25"/>
      <c r="C30" s="23"/>
      <c r="D30" s="24"/>
      <c r="E30" s="23"/>
      <c r="F30" s="23"/>
      <c r="G30" s="23"/>
      <c r="H30" s="24"/>
      <c r="I30" s="23"/>
      <c r="J30" s="23"/>
      <c r="K30" s="23"/>
      <c r="L30" s="22"/>
    </row>
    <row r="31" spans="1:19" x14ac:dyDescent="0.15">
      <c r="B31" s="25"/>
      <c r="C31" s="23"/>
      <c r="D31" s="24"/>
      <c r="E31" s="23"/>
      <c r="F31" s="23"/>
      <c r="G31" s="23"/>
      <c r="H31" s="24"/>
      <c r="I31" s="23"/>
      <c r="J31" s="23"/>
      <c r="K31" s="23"/>
      <c r="L31" s="22"/>
    </row>
    <row r="32" spans="1:19" x14ac:dyDescent="0.15">
      <c r="B32" s="25"/>
      <c r="C32" s="23"/>
      <c r="D32" s="23"/>
      <c r="E32" s="23"/>
      <c r="F32" s="23"/>
      <c r="G32" s="23"/>
      <c r="H32" s="23"/>
      <c r="I32" s="23"/>
      <c r="J32" s="23"/>
      <c r="K32" s="23"/>
      <c r="L32" s="22"/>
    </row>
    <row r="33" spans="2:12" x14ac:dyDescent="0.15">
      <c r="B33" s="25"/>
      <c r="C33" s="23"/>
      <c r="D33" s="24"/>
      <c r="E33" s="23"/>
      <c r="F33" s="23"/>
      <c r="G33" s="23"/>
      <c r="H33" s="24"/>
      <c r="I33" s="23"/>
      <c r="J33" s="23"/>
      <c r="K33" s="23"/>
      <c r="L33" s="22"/>
    </row>
    <row r="34" spans="2:12" ht="23.25" customHeight="1" x14ac:dyDescent="0.15">
      <c r="B34" s="21"/>
    </row>
    <row r="35" spans="2:12" x14ac:dyDescent="0.2">
      <c r="B35" s="20"/>
      <c r="C35" s="15"/>
      <c r="D35" s="15"/>
      <c r="E35" s="15"/>
      <c r="F35" s="15"/>
      <c r="G35" s="15"/>
      <c r="H35" s="15"/>
      <c r="I35" s="15"/>
      <c r="J35" s="15"/>
      <c r="K35" s="15"/>
      <c r="L35" s="19"/>
    </row>
    <row r="36" spans="2:12" x14ac:dyDescent="0.15">
      <c r="B36" s="15"/>
      <c r="C36" s="17"/>
      <c r="D36" s="17"/>
      <c r="E36" s="17"/>
      <c r="F36" s="17"/>
      <c r="G36" s="17"/>
      <c r="H36" s="17"/>
      <c r="I36" s="17"/>
      <c r="J36" s="17"/>
      <c r="K36" s="17"/>
      <c r="L36" s="16"/>
    </row>
    <row r="37" spans="2:12" x14ac:dyDescent="0.15">
      <c r="B37" s="15"/>
      <c r="C37" s="17"/>
      <c r="D37" s="17"/>
      <c r="F37" s="17"/>
      <c r="G37" s="17"/>
      <c r="H37" s="17"/>
      <c r="I37" s="17"/>
      <c r="J37" s="17"/>
      <c r="K37" s="17"/>
      <c r="L37" s="16"/>
    </row>
    <row r="38" spans="2:12" x14ac:dyDescent="0.15">
      <c r="B38" s="18"/>
      <c r="C38" s="17"/>
      <c r="D38" s="17"/>
      <c r="E38" s="17"/>
      <c r="F38" s="17"/>
      <c r="G38" s="17"/>
      <c r="H38" s="17"/>
      <c r="I38" s="17"/>
      <c r="J38" s="17"/>
      <c r="K38" s="17"/>
      <c r="L38" s="16"/>
    </row>
    <row r="39" spans="2:12" x14ac:dyDescent="0.2">
      <c r="B39" s="18"/>
      <c r="C39" s="15"/>
      <c r="D39" s="15"/>
      <c r="E39" s="15"/>
      <c r="F39" s="15"/>
      <c r="G39" s="15"/>
      <c r="H39" s="15"/>
      <c r="I39" s="15"/>
      <c r="J39" s="15"/>
      <c r="K39" s="15"/>
      <c r="L39" s="19"/>
    </row>
    <row r="40" spans="2:12" x14ac:dyDescent="0.15">
      <c r="B40" s="15"/>
      <c r="C40" s="15"/>
      <c r="D40" s="15"/>
      <c r="E40" s="15"/>
      <c r="F40" s="15"/>
      <c r="G40" s="15"/>
      <c r="H40" s="17"/>
      <c r="I40" s="15"/>
      <c r="J40" s="15"/>
      <c r="K40" s="15"/>
      <c r="L40" s="19"/>
    </row>
    <row r="41" spans="2:12" x14ac:dyDescent="0.15">
      <c r="B41" s="15"/>
      <c r="C41" s="15"/>
      <c r="D41" s="15"/>
      <c r="E41" s="15"/>
      <c r="F41" s="15"/>
      <c r="G41" s="15"/>
      <c r="H41" s="17"/>
      <c r="I41" s="15"/>
      <c r="J41" s="15"/>
      <c r="K41" s="15"/>
      <c r="L41" s="19"/>
    </row>
    <row r="42" spans="2:12" x14ac:dyDescent="0.15">
      <c r="B42" s="18"/>
      <c r="C42" s="17"/>
      <c r="D42" s="17"/>
      <c r="E42" s="17"/>
      <c r="F42" s="17"/>
      <c r="G42" s="17"/>
      <c r="H42" s="17"/>
      <c r="I42" s="17"/>
      <c r="J42" s="17"/>
      <c r="K42" s="17"/>
      <c r="L42" s="16"/>
    </row>
  </sheetData>
  <mergeCells count="1">
    <mergeCell ref="A8:A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S-1</vt:lpstr>
      <vt:lpstr>Table S-2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huange ren</dc:creator>
  <cp:lastModifiedBy>RD</cp:lastModifiedBy>
  <dcterms:created xsi:type="dcterms:W3CDTF">2024-12-22T21:14:56Z</dcterms:created>
  <dcterms:modified xsi:type="dcterms:W3CDTF">2025-11-22T11:24:50Z</dcterms:modified>
</cp:coreProperties>
</file>