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38\GPL2551 (ex53) Johnson\Final PDFs\"/>
    </mc:Choice>
  </mc:AlternateContent>
  <xr:revisionPtr revIDLastSave="0" documentId="13_ncr:1_{6D08454F-F39E-4F2E-B327-FB6C75693A23}" xr6:coauthVersionLast="47" xr6:coauthVersionMax="47" xr10:uidLastSave="{00000000-0000-0000-0000-000000000000}"/>
  <bookViews>
    <workbookView xWindow="-108" yWindow="-108" windowWidth="23256" windowHeight="12456" xr2:uid="{90CC11D3-EC01-4761-A6EE-3E8886832086}"/>
  </bookViews>
  <sheets>
    <sheet name="Data S-1(a)" sheetId="1" r:id="rId1"/>
    <sheet name="Data S-1(b)" sheetId="2" r:id="rId2"/>
  </sheets>
  <calcPr calcId="191029" iterate="1" iterateCount="5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18" i="1"/>
  <c r="L13" i="1"/>
  <c r="L14" i="1"/>
  <c r="L15" i="1"/>
  <c r="L16" i="1"/>
  <c r="L17" i="1"/>
  <c r="L12" i="1"/>
  <c r="E13" i="1" l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12" i="1"/>
  <c r="F12" i="1" s="1"/>
</calcChain>
</file>

<file path=xl/sharedStrings.xml><?xml version="1.0" encoding="utf-8"?>
<sst xmlns="http://schemas.openxmlformats.org/spreadsheetml/2006/main" count="195" uniqueCount="122">
  <si>
    <t>PM1_58.5</t>
  </si>
  <si>
    <t>PM1_155</t>
  </si>
  <si>
    <t>PM1_241</t>
  </si>
  <si>
    <t>PM1_336</t>
  </si>
  <si>
    <t>PM1_387.5</t>
  </si>
  <si>
    <t>PM2_28</t>
  </si>
  <si>
    <t>PM2_69</t>
  </si>
  <si>
    <t>PM2_159.5</t>
  </si>
  <si>
    <t>PM2_260</t>
  </si>
  <si>
    <t>PM2_381.5</t>
  </si>
  <si>
    <t>PM3_40</t>
  </si>
  <si>
    <t>PM3_135</t>
  </si>
  <si>
    <t>PM3_275.5</t>
  </si>
  <si>
    <t>PM3_359.5</t>
  </si>
  <si>
    <t>PM3_514</t>
  </si>
  <si>
    <t>PM4_47</t>
  </si>
  <si>
    <t>PM4_137</t>
  </si>
  <si>
    <t>PM4_241</t>
  </si>
  <si>
    <t>PM4_425</t>
  </si>
  <si>
    <t>PM4_566</t>
  </si>
  <si>
    <t>PM5_197</t>
  </si>
  <si>
    <t>PM5_390</t>
  </si>
  <si>
    <t>PM5_572</t>
  </si>
  <si>
    <t>PM5_799</t>
  </si>
  <si>
    <t>PM6_239.5</t>
  </si>
  <si>
    <t>PM6_366</t>
  </si>
  <si>
    <t>PM6_505</t>
  </si>
  <si>
    <t>PM6_601</t>
  </si>
  <si>
    <t>PM6_745</t>
  </si>
  <si>
    <t>DCM2021_27</t>
  </si>
  <si>
    <t>DCM2021_28</t>
  </si>
  <si>
    <t>DCM2021_29</t>
  </si>
  <si>
    <t>DCM2021_30</t>
  </si>
  <si>
    <t>DCM2021_31</t>
  </si>
  <si>
    <t>DCM2021_32</t>
  </si>
  <si>
    <t>DCM2021_33</t>
  </si>
  <si>
    <t>DCM2021_34</t>
  </si>
  <si>
    <t>DCM2021_35</t>
  </si>
  <si>
    <t>DCM2021_36</t>
  </si>
  <si>
    <t>DCM2021_37</t>
  </si>
  <si>
    <t>DCM2021_38</t>
  </si>
  <si>
    <t>DCM2021_39</t>
  </si>
  <si>
    <t>DCM2021_40</t>
  </si>
  <si>
    <t>DCM2021_41</t>
  </si>
  <si>
    <t>DCM2021_42</t>
  </si>
  <si>
    <t>Sample</t>
  </si>
  <si>
    <t>Paleodistance (m)</t>
  </si>
  <si>
    <t>Elevation (m)</t>
  </si>
  <si>
    <t>Bearing</t>
  </si>
  <si>
    <t>Inclination</t>
  </si>
  <si>
    <t>N32 W</t>
  </si>
  <si>
    <t>N25 E</t>
  </si>
  <si>
    <t>N51 W</t>
  </si>
  <si>
    <t>S30 E</t>
  </si>
  <si>
    <t>due N</t>
  </si>
  <si>
    <t>N20 W</t>
  </si>
  <si>
    <t>d18O</t>
  </si>
  <si>
    <t>Core depth (m)</t>
  </si>
  <si>
    <t>Average Temp C</t>
  </si>
  <si>
    <t>Easting</t>
  </si>
  <si>
    <t>Northing</t>
  </si>
  <si>
    <t>Dip</t>
  </si>
  <si>
    <t>calc temp</t>
  </si>
  <si>
    <t>Core depth (ft)</t>
  </si>
  <si>
    <t>Distance from hinge</t>
  </si>
  <si>
    <t>%=(J2-48.521)/-0.1151</t>
  </si>
  <si>
    <t>%=(J2+24.808)/0.0525</t>
  </si>
  <si>
    <t>low</t>
  </si>
  <si>
    <t>org</t>
  </si>
  <si>
    <t>high</t>
  </si>
  <si>
    <t>%=(J2+0.7632)/0.0154</t>
  </si>
  <si>
    <t xml:space="preserve">high Average Temp C </t>
  </si>
  <si>
    <t>Sample description</t>
  </si>
  <si>
    <t xml:space="preserve">Mafic, medium-grained, large quartz phenocrysts, amphibole needles present. </t>
  </si>
  <si>
    <t>Mafic, fine-grained, alteration vein, lighter minerals towards the center. Hornblende, sericite, plagioclase, quartz, chlorite, zeolites.</t>
  </si>
  <si>
    <t>Mafic, medium-grained, plagioclase or quartz inclusions</t>
  </si>
  <si>
    <t>Felsic, pink color, relatively coarse grained</t>
  </si>
  <si>
    <t>Felsic/intermediate, minerals include plagioclase, biotites in roughly equal portion</t>
  </si>
  <si>
    <t>Mafic, fine-grained, the similarly shaped grain size of inclusions</t>
  </si>
  <si>
    <t>Mafic, super fine-grained, felsic spots, maybe more intermediate More medium grey than dark. Quartz, muscovite, sericite, plagioclase, hornblende, sulfides</t>
  </si>
  <si>
    <t xml:space="preserve"> Mafic, super fine-grained, felsic veins and spots (muscovite?)</t>
  </si>
  <si>
    <t>Mafic, super fine grained, felsic spots (orthoclase?), biotite. Hornblende, quartz, plagioclase sericite, muscovite, zeolites, sulfides.</t>
  </si>
  <si>
    <t>Felsic, super fine-grained, darker purple color, small spots of felsic minerals (orthoclase?)</t>
  </si>
  <si>
    <t>Felsic, super fine-grained, slightly pink/tan color, dark spots of mafic minerals (maybe amphiboles or hornblende?)</t>
  </si>
  <si>
    <t>Mafic, fine-grained, no sulfides present, biotite? Quartz, biotite, muscovite, plagioclase,sulfides. Large grains of muscovite, veins of large quartz with small fine-graned quartz as the main matrix, and biotite is replaced up throughout.</t>
  </si>
  <si>
    <t>Mafic, fine-grained sulfides present. Chlorite, hornblende, quartz, zeolites</t>
  </si>
  <si>
    <t>Mafic, fine-grained, minor sulfides present, small phenocrysts</t>
  </si>
  <si>
    <t>Mafic, fine-grained, no visible sulfides, small biotite phenocrysts?</t>
  </si>
  <si>
    <t>Mafic, fine-grained, no visible sulfides. Hornblende, biotite, quartz, plagioclase, sericite, zeolites.</t>
  </si>
  <si>
    <t xml:space="preserve">Gradational fine-grained intermediate tuff or fragmental flow. Chlroite-hornblende. Becomes more biotite rich near 55 ft. Quartz, feldspar, chalcopyrite, pyrrhotite, zeolites. </t>
  </si>
  <si>
    <t>Intermediate fragmental volcanics, variable clast size. Zone of chloritization.</t>
  </si>
  <si>
    <t>Fine grained, silicified pyroclastics</t>
  </si>
  <si>
    <t xml:space="preserve">Intermediate silicic flow of fine grain tuff. Transition into fine-grained diabase. Appears as thin dikes or stringers. Pyrite present. </t>
  </si>
  <si>
    <t xml:space="preserve">Medium grained intermediate tuff or flows. The composition is almost entirely quartz. Sericite, biotite, plagioclase, microcline. </t>
  </si>
  <si>
    <t>Fine-medium-grained mafic rock. Chalcopyrite, pyrite, and quartz occur in thin veinlets. Sulfides often blebs and are disseminated. Hornblende, sericite, plagiocalse.</t>
  </si>
  <si>
    <t>Intermediate rock, possibly meta-andesite. Massive. Chalcopyrite is abundant as disseminated blebs in chloritic clots. 2-inch quartz-chlorite-chalcopyrite vein cuts rock.</t>
  </si>
  <si>
    <t>Intermediate volcanics. Chalcopyrite zone crosses contact into most likely rhyolitic tuff. Appears secondary (stringer ore?). Pyrrohitite abundant. Variable amounts of chlorite.</t>
  </si>
  <si>
    <t>Intermediate tuff. Medium grained, chlorite and/or hornblende. Pyrite minor.</t>
  </si>
  <si>
    <t>Intermediate clastic volcanic. Chloritic. Quartz, biotite, sericite.</t>
  </si>
  <si>
    <t>Fine-grained silicified tuff or flow. Many fractures and hair-like veinlets. Porphyroblasts, feldspar? Plagioclase. Muscovite, quartz, biotite</t>
  </si>
  <si>
    <t xml:space="preserve">Fine-medium Intermediate tuff. Matrix is heavily chloritized. </t>
  </si>
  <si>
    <t>Massive, fine-grained chlorite, mica-rich rock.</t>
  </si>
  <si>
    <t xml:space="preserve">Medium-grained intermediate volcanic breccia. </t>
  </si>
  <si>
    <t>Massive. Porphyblasts (plagioclase?), scattered quartz-pyrite veinlets. Chlorite, biotite, chalcopyrite, pyrrhotite, magnetite.</t>
  </si>
  <si>
    <t>Coarser, heavily chloritic rock. Chlorite-sericite. Quartz, plagioclase, hornblende, sphalerite, magnetite, covellite, pyrite, chalcopyrite, rutile</t>
  </si>
  <si>
    <t>Medium-coarse-grained chlorite-sericite rock with minor quartz.</t>
  </si>
  <si>
    <t>Brownish quartz, possible intermediate dike. Sericite, plagioclase.</t>
  </si>
  <si>
    <t>Intermediate tuff or flow breccia with fragments. Pyrite. Felsic rich.</t>
  </si>
  <si>
    <t>Quartz bearing fragmental rock. Felsic to mafic transitoin. Biotite, muscovite, chlorite, quartz.</t>
  </si>
  <si>
    <t xml:space="preserve">Fine-grained, mafic rock. Cut by quartz veinlets. Sericite, chlorite, rutile, zircons, carbonate, apatite. </t>
  </si>
  <si>
    <t>Diorite dikes. Quartz, fedlspar, biotite. Local silicification.</t>
  </si>
  <si>
    <t>Medium-grained diorite, or massive andesitic rock.</t>
  </si>
  <si>
    <t>Scattered quartz and quartz-carbonate veinlets. Slightly porphyritic. Scattered plagioclase. Biotite amphibole, maybe chlorite.</t>
  </si>
  <si>
    <t xml:space="preserve">Medium-grained andesitic rock. Possible inclusion of monzonite dike. Hornblende, sericite, plagioclase, biotite. </t>
  </si>
  <si>
    <t xml:space="preserve">Medium-grained meta andesite? </t>
  </si>
  <si>
    <t>Fine to medium grained intermediate flows. Thin quartz, biotite, feldspar dikelets</t>
  </si>
  <si>
    <t>Fine-grained tuffaceous unit</t>
  </si>
  <si>
    <t>Dacitic flow. Hornblende, biotite, sericite, plagioclase, quartz.</t>
  </si>
  <si>
    <r>
      <rPr>
        <b/>
        <sz val="14"/>
        <color theme="1"/>
        <rFont val="Calibri"/>
        <family val="2"/>
        <scheme val="minor"/>
      </rPr>
      <t xml:space="preserve">Data S-1 </t>
    </r>
    <r>
      <rPr>
        <sz val="14"/>
        <color theme="1"/>
        <rFont val="Calibri"/>
        <family val="2"/>
        <scheme val="minor"/>
      </rPr>
      <t>Oxygen isotope analyses of samples from the Pecos greenstone belt, including estimated temperatures of alteration based on the chlorite data in Data S-2.</t>
    </r>
  </si>
  <si>
    <t>© 2025 The Authors </t>
  </si>
  <si>
    <r>
      <t xml:space="preserve">Mineart </t>
    </r>
    <r>
      <rPr>
        <i/>
        <sz val="9"/>
        <rFont val="Calibri"/>
        <family val="2"/>
        <scheme val="minor"/>
      </rPr>
      <t>et al.</t>
    </r>
    <r>
      <rPr>
        <sz val="9"/>
        <rFont val="Calibri"/>
        <family val="2"/>
        <scheme val="minor"/>
      </rPr>
      <t xml:space="preserve"> (2025) Geochem. Persp. Let. 38, 23–28 | https://doi.org/10.7185/geochemlet.2551</t>
    </r>
  </si>
  <si>
    <t>Published by the European Association of Geochemistry under Creative Commons License CC-BY-NC-ND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</si>
</sst>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31873264391286E-2"/>
          <c:y val="0.16245370370370371"/>
          <c:w val="0.89217502551059258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S-1(a)'!$K$11</c:f>
              <c:strCache>
                <c:ptCount val="1"/>
                <c:pt idx="0">
                  <c:v>d18O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8409886264216971E-3"/>
                  <c:y val="-0.213403689122193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33428733408323963"/>
                  <c:y val="2.01286818314377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'Data S-1(a)'!$J$12:$J$56</c:f>
              <c:numCache>
                <c:formatCode>General</c:formatCode>
                <c:ptCount val="45"/>
                <c:pt idx="14">
                  <c:v>376</c:v>
                </c:pt>
                <c:pt idx="19">
                  <c:v>371</c:v>
                </c:pt>
                <c:pt idx="37">
                  <c:v>353</c:v>
                </c:pt>
                <c:pt idx="40">
                  <c:v>363</c:v>
                </c:pt>
                <c:pt idx="41">
                  <c:v>357</c:v>
                </c:pt>
              </c:numCache>
            </c:numRef>
          </c:xVal>
          <c:yVal>
            <c:numRef>
              <c:f>'Data S-1(a)'!$K$12:$K$56</c:f>
              <c:numCache>
                <c:formatCode>0.0</c:formatCode>
                <c:ptCount val="45"/>
                <c:pt idx="0">
                  <c:v>3.7691456807711625</c:v>
                </c:pt>
                <c:pt idx="1">
                  <c:v>5.2049206124302749</c:v>
                </c:pt>
                <c:pt idx="2">
                  <c:v>6.4997902295786396</c:v>
                </c:pt>
                <c:pt idx="3">
                  <c:v>6.0479796005583264</c:v>
                </c:pt>
                <c:pt idx="4">
                  <c:v>6.4310348281431251</c:v>
                </c:pt>
                <c:pt idx="5">
                  <c:v>5.8231131956002171</c:v>
                </c:pt>
                <c:pt idx="6">
                  <c:v>6.4474012440456079</c:v>
                </c:pt>
                <c:pt idx="7">
                  <c:v>2.0194301658722491</c:v>
                </c:pt>
                <c:pt idx="8">
                  <c:v>4.0526373311222255</c:v>
                </c:pt>
                <c:pt idx="9">
                  <c:v>4.7524064431216742</c:v>
                </c:pt>
                <c:pt idx="10">
                  <c:v>7.0915563647398905</c:v>
                </c:pt>
                <c:pt idx="11">
                  <c:v>4.7755160870155065</c:v>
                </c:pt>
                <c:pt idx="12">
                  <c:v>4.9935105895414855</c:v>
                </c:pt>
                <c:pt idx="13">
                  <c:v>5.8121305024829972</c:v>
                </c:pt>
                <c:pt idx="14">
                  <c:v>5.0652278245013598</c:v>
                </c:pt>
                <c:pt idx="15">
                  <c:v>5.3417021165727689</c:v>
                </c:pt>
                <c:pt idx="16">
                  <c:v>6.1647935514775973</c:v>
                </c:pt>
                <c:pt idx="17">
                  <c:v>5.866510956508395</c:v>
                </c:pt>
                <c:pt idx="18">
                  <c:v>6.0385909550544401</c:v>
                </c:pt>
                <c:pt idx="19">
                  <c:v>5.5273381878916332</c:v>
                </c:pt>
                <c:pt idx="20">
                  <c:v>9.6975156197620063</c:v>
                </c:pt>
                <c:pt idx="21">
                  <c:v>8.1295267803266693</c:v>
                </c:pt>
                <c:pt idx="22">
                  <c:v>6.4632735310202127</c:v>
                </c:pt>
                <c:pt idx="23">
                  <c:v>6.4384122037105289</c:v>
                </c:pt>
                <c:pt idx="24">
                  <c:v>6.7992469292169462</c:v>
                </c:pt>
                <c:pt idx="25">
                  <c:v>6.1559761953345618</c:v>
                </c:pt>
                <c:pt idx="26">
                  <c:v>6.5957893517830799</c:v>
                </c:pt>
                <c:pt idx="27">
                  <c:v>6.4132908164455245</c:v>
                </c:pt>
                <c:pt idx="28">
                  <c:v>6.0052324431321429</c:v>
                </c:pt>
                <c:pt idx="29">
                  <c:v>5.2276287740210376</c:v>
                </c:pt>
                <c:pt idx="30">
                  <c:v>6.1505852008997284</c:v>
                </c:pt>
                <c:pt idx="31">
                  <c:v>5.3994246136343849</c:v>
                </c:pt>
                <c:pt idx="32">
                  <c:v>8.6102639475136158</c:v>
                </c:pt>
                <c:pt idx="33">
                  <c:v>6.2818168974610229</c:v>
                </c:pt>
                <c:pt idx="34">
                  <c:v>7.9760399885760913</c:v>
                </c:pt>
                <c:pt idx="35">
                  <c:v>7.6229766995204837</c:v>
                </c:pt>
                <c:pt idx="36">
                  <c:v>8.9312779031908534</c:v>
                </c:pt>
                <c:pt idx="37">
                  <c:v>6.9553112021828474</c:v>
                </c:pt>
                <c:pt idx="38">
                  <c:v>8.6343911267372313</c:v>
                </c:pt>
                <c:pt idx="39">
                  <c:v>8.2581361082407305</c:v>
                </c:pt>
                <c:pt idx="40">
                  <c:v>7.6769400766492177</c:v>
                </c:pt>
                <c:pt idx="41">
                  <c:v>8.0139549418664764</c:v>
                </c:pt>
                <c:pt idx="42">
                  <c:v>6.44551077184419</c:v>
                </c:pt>
                <c:pt idx="43">
                  <c:v>6.259794319558857</c:v>
                </c:pt>
                <c:pt idx="44">
                  <c:v>5.4523886767330421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C5-4448-B82B-1D9B2E0F3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563951"/>
        <c:axId val="1034571439"/>
      </c:scatterChart>
      <c:valAx>
        <c:axId val="1034563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571439"/>
        <c:crosses val="autoZero"/>
        <c:crossBetween val="midCat"/>
      </c:valAx>
      <c:valAx>
        <c:axId val="103457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5639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d18O vs Temp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3915135608049"/>
          <c:y val="0.17171296296296298"/>
          <c:w val="0.8249608486439195"/>
          <c:h val="0.62271617089530473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S-1(b)'!$C$1</c:f>
              <c:strCache>
                <c:ptCount val="1"/>
                <c:pt idx="0">
                  <c:v>d18O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1.8140857392825896E-3"/>
                  <c:y val="-0.208906386701662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'Data S-1(b)'!$B$2:$B$46</c:f>
              <c:numCache>
                <c:formatCode>General</c:formatCode>
                <c:ptCount val="45"/>
                <c:pt idx="14">
                  <c:v>371</c:v>
                </c:pt>
                <c:pt idx="19">
                  <c:v>366</c:v>
                </c:pt>
                <c:pt idx="35">
                  <c:v>392</c:v>
                </c:pt>
                <c:pt idx="37">
                  <c:v>363</c:v>
                </c:pt>
                <c:pt idx="40">
                  <c:v>353</c:v>
                </c:pt>
                <c:pt idx="41">
                  <c:v>351</c:v>
                </c:pt>
              </c:numCache>
            </c:numRef>
          </c:xVal>
          <c:yVal>
            <c:numRef>
              <c:f>'Data S-1(b)'!$C$2:$C$46</c:f>
              <c:numCache>
                <c:formatCode>General</c:formatCode>
                <c:ptCount val="45"/>
                <c:pt idx="0">
                  <c:v>3.7691456807711625</c:v>
                </c:pt>
                <c:pt idx="1">
                  <c:v>5.2049206124302749</c:v>
                </c:pt>
                <c:pt idx="2">
                  <c:v>6.4997902295786396</c:v>
                </c:pt>
                <c:pt idx="3">
                  <c:v>6.0479796005583264</c:v>
                </c:pt>
                <c:pt idx="4">
                  <c:v>6.4310348281431251</c:v>
                </c:pt>
                <c:pt idx="5">
                  <c:v>5.8231131956002171</c:v>
                </c:pt>
                <c:pt idx="6">
                  <c:v>6.4474012440456079</c:v>
                </c:pt>
                <c:pt idx="7">
                  <c:v>2.0194301658722491</c:v>
                </c:pt>
                <c:pt idx="8">
                  <c:v>4.0526373311222255</c:v>
                </c:pt>
                <c:pt idx="9">
                  <c:v>4.7524064431216742</c:v>
                </c:pt>
                <c:pt idx="10">
                  <c:v>7.0915563647398905</c:v>
                </c:pt>
                <c:pt idx="11">
                  <c:v>4.7755160870155065</c:v>
                </c:pt>
                <c:pt idx="12">
                  <c:v>4.9935105895414855</c:v>
                </c:pt>
                <c:pt idx="13">
                  <c:v>5.8121305024829972</c:v>
                </c:pt>
                <c:pt idx="14">
                  <c:v>5.0652278245013598</c:v>
                </c:pt>
                <c:pt idx="15">
                  <c:v>5.3417021165727689</c:v>
                </c:pt>
                <c:pt idx="16">
                  <c:v>6.1647935514775973</c:v>
                </c:pt>
                <c:pt idx="17">
                  <c:v>5.866510956508395</c:v>
                </c:pt>
                <c:pt idx="18">
                  <c:v>6.0385909550544401</c:v>
                </c:pt>
                <c:pt idx="19">
                  <c:v>5.5273381878916332</c:v>
                </c:pt>
                <c:pt idx="20">
                  <c:v>9.6975156197620063</c:v>
                </c:pt>
                <c:pt idx="21">
                  <c:v>8.1295267803266693</c:v>
                </c:pt>
                <c:pt idx="22">
                  <c:v>6.4632735310202127</c:v>
                </c:pt>
                <c:pt idx="23">
                  <c:v>6.4384122037105289</c:v>
                </c:pt>
                <c:pt idx="24">
                  <c:v>6.7992469292169462</c:v>
                </c:pt>
                <c:pt idx="25">
                  <c:v>6.1559761953345618</c:v>
                </c:pt>
                <c:pt idx="26">
                  <c:v>6.5957893517830799</c:v>
                </c:pt>
                <c:pt idx="27">
                  <c:v>6.4132908164455245</c:v>
                </c:pt>
                <c:pt idx="28">
                  <c:v>6.0052324431321429</c:v>
                </c:pt>
                <c:pt idx="29">
                  <c:v>5.2276287740210376</c:v>
                </c:pt>
                <c:pt idx="30">
                  <c:v>6.1505852008997284</c:v>
                </c:pt>
                <c:pt idx="31">
                  <c:v>5.3994246136343849</c:v>
                </c:pt>
                <c:pt idx="32">
                  <c:v>8.6102639475136158</c:v>
                </c:pt>
                <c:pt idx="33">
                  <c:v>6.2818168974610229</c:v>
                </c:pt>
                <c:pt idx="34">
                  <c:v>7.9760399885760913</c:v>
                </c:pt>
                <c:pt idx="35">
                  <c:v>7.6229766995204837</c:v>
                </c:pt>
                <c:pt idx="36">
                  <c:v>8.9312779031908534</c:v>
                </c:pt>
                <c:pt idx="37">
                  <c:v>6.9553112021828474</c:v>
                </c:pt>
                <c:pt idx="38">
                  <c:v>8.6343911267372313</c:v>
                </c:pt>
                <c:pt idx="39">
                  <c:v>8.2581361082407305</c:v>
                </c:pt>
                <c:pt idx="40">
                  <c:v>7.6769400766492177</c:v>
                </c:pt>
                <c:pt idx="41">
                  <c:v>8.0139549418664764</c:v>
                </c:pt>
                <c:pt idx="42">
                  <c:v>6.44551077184419</c:v>
                </c:pt>
                <c:pt idx="43">
                  <c:v>6.259794319558857</c:v>
                </c:pt>
                <c:pt idx="44">
                  <c:v>5.4523886767330421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7B-4B70-9D84-307773C2E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9305648"/>
        <c:axId val="1559300656"/>
      </c:scatterChart>
      <c:valAx>
        <c:axId val="155930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300656"/>
        <c:crosses val="autoZero"/>
        <c:crossBetween val="midCat"/>
      </c:valAx>
      <c:valAx>
        <c:axId val="1559300656"/>
        <c:scaling>
          <c:orientation val="minMax"/>
          <c:max val="9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d18O</a:t>
                </a:r>
                <a:r>
                  <a:rPr lang="en-US" sz="1000" b="1" i="0" u="none" strike="noStrike" baseline="0">
                    <a:effectLst/>
                  </a:rPr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305648"/>
        <c:crosses val="autoZero"/>
        <c:crossBetween val="midCat"/>
      </c:valAx>
      <c:spPr>
        <a:noFill/>
        <a:ln w="6350">
          <a:solidFill>
            <a:schemeClr val="bg2">
              <a:lumMod val="9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390525</xdr:colOff>
      <xdr:row>19</xdr:row>
      <xdr:rowOff>65087</xdr:rowOff>
    </xdr:from>
    <xdr:to>
      <xdr:col>24</xdr:col>
      <xdr:colOff>155575</xdr:colOff>
      <xdr:row>33</xdr:row>
      <xdr:rowOff>141287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BEEA30-0467-4C76-8F9E-7FD2B6B5F0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60510</xdr:colOff>
      <xdr:row>5</xdr:row>
      <xdr:rowOff>173578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6B981-A6B3-4E67-B9A9-C0D5FF68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31320" cy="1074643"/>
        </a:xfrm>
        <a:prstGeom prst="rect">
          <a:avLst/>
        </a:prstGeom>
      </xdr:spPr>
    </xdr:pic>
    <xdr:clientData/>
  </xdr:twoCellAnchor>
  <xdr:twoCellAnchor>
    <xdr:from>
      <xdr:col>8</xdr:col>
      <xdr:colOff>409575</xdr:colOff>
      <xdr:row>0</xdr:row>
      <xdr:rowOff>66675</xdr:rowOff>
    </xdr:from>
    <xdr:to>
      <xdr:col>16</xdr:col>
      <xdr:colOff>68283</xdr:colOff>
      <xdr:row>5</xdr:row>
      <xdr:rowOff>95747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5ACA65A-0437-4F1F-B185-8F4D4C212D96}"/>
            </a:ext>
          </a:extLst>
        </xdr:cNvPr>
        <xdr:cNvSpPr txBox="1">
          <a:spLocks noChangeArrowheads="1"/>
        </xdr:cNvSpPr>
      </xdr:nvSpPr>
      <xdr:spPr bwMode="auto">
        <a:xfrm>
          <a:off x="7058025" y="66675"/>
          <a:ext cx="5754708" cy="933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Mineart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Continental crust had fully emerged by the </a:t>
          </a: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end of</a:t>
          </a:r>
          <a:r>
            <a:rPr lang="en-US" sz="1800" b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</a:t>
          </a:r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Paleoproterozoic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109537</xdr:rowOff>
    </xdr:from>
    <xdr:to>
      <xdr:col>11</xdr:col>
      <xdr:colOff>361950</xdr:colOff>
      <xdr:row>17</xdr:row>
      <xdr:rowOff>185737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BAE611B-7542-40B4-ACFA-3AA313DB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8030-E5D2-49BD-A62B-63155C138E6E}">
  <dimension ref="A8:Y60"/>
  <sheetViews>
    <sheetView tabSelected="1" topLeftCell="A38" workbookViewId="0">
      <selection activeCell="A58" sqref="A58:XFD60"/>
    </sheetView>
  </sheetViews>
  <sheetFormatPr defaultColWidth="8.77734375" defaultRowHeight="14.4" x14ac:dyDescent="0.3"/>
  <cols>
    <col min="1" max="1" width="12.109375" bestFit="1" customWidth="1"/>
    <col min="2" max="2" width="12.109375" customWidth="1"/>
    <col min="3" max="3" width="14.77734375" bestFit="1" customWidth="1"/>
    <col min="4" max="5" width="14.77734375" customWidth="1"/>
    <col min="6" max="6" width="11.109375" bestFit="1" customWidth="1"/>
    <col min="9" max="9" width="12.44140625" bestFit="1" customWidth="1"/>
    <col min="10" max="10" width="14.109375" bestFit="1" customWidth="1"/>
    <col min="12" max="12" width="18.44140625" customWidth="1"/>
    <col min="24" max="25" width="14.109375" bestFit="1" customWidth="1"/>
  </cols>
  <sheetData>
    <row r="8" spans="1:25" s="4" customFormat="1" ht="18" x14ac:dyDescent="0.35">
      <c r="A8" s="4" t="s">
        <v>118</v>
      </c>
    </row>
    <row r="9" spans="1:25" s="4" customFormat="1" ht="18" x14ac:dyDescent="0.35"/>
    <row r="11" spans="1:25" s="3" customFormat="1" x14ac:dyDescent="0.3">
      <c r="A11" s="3" t="s">
        <v>45</v>
      </c>
      <c r="B11" s="3" t="s">
        <v>72</v>
      </c>
      <c r="C11" s="3" t="s">
        <v>46</v>
      </c>
      <c r="D11" s="3" t="s">
        <v>63</v>
      </c>
      <c r="E11" s="3" t="s">
        <v>57</v>
      </c>
      <c r="F11" s="3" t="s">
        <v>47</v>
      </c>
      <c r="G11" s="3" t="s">
        <v>48</v>
      </c>
      <c r="H11" s="3" t="s">
        <v>49</v>
      </c>
      <c r="I11" s="3" t="s">
        <v>57</v>
      </c>
      <c r="J11" s="3" t="s">
        <v>58</v>
      </c>
      <c r="K11" s="3" t="s">
        <v>56</v>
      </c>
      <c r="L11" s="3" t="s">
        <v>62</v>
      </c>
      <c r="M11" s="3" t="s">
        <v>59</v>
      </c>
      <c r="N11" s="3" t="s">
        <v>60</v>
      </c>
      <c r="O11" s="3" t="s">
        <v>61</v>
      </c>
      <c r="P11" s="3" t="s">
        <v>64</v>
      </c>
      <c r="X11" s="3" t="s">
        <v>71</v>
      </c>
      <c r="Y11" s="3" t="s">
        <v>58</v>
      </c>
    </row>
    <row r="12" spans="1:25" x14ac:dyDescent="0.3">
      <c r="A12" t="s">
        <v>0</v>
      </c>
      <c r="B12" t="s">
        <v>89</v>
      </c>
      <c r="C12">
        <v>985</v>
      </c>
      <c r="D12">
        <v>58.5</v>
      </c>
      <c r="E12">
        <f>D12*0.33</f>
        <v>19.305</v>
      </c>
      <c r="F12" s="1">
        <f>2438-E12</f>
        <v>2418.6950000000002</v>
      </c>
      <c r="G12" t="s">
        <v>50</v>
      </c>
      <c r="H12">
        <v>-45</v>
      </c>
      <c r="I12">
        <v>18</v>
      </c>
      <c r="K12" s="2">
        <v>3.7691456807711625</v>
      </c>
      <c r="L12" s="1">
        <f>LN(K12/4370.1)/-0.018</f>
        <v>391.98293362322295</v>
      </c>
      <c r="M12">
        <v>440255</v>
      </c>
      <c r="N12">
        <v>3957442</v>
      </c>
      <c r="O12">
        <v>80</v>
      </c>
      <c r="P12">
        <v>-83</v>
      </c>
    </row>
    <row r="13" spans="1:25" x14ac:dyDescent="0.3">
      <c r="A13" t="s">
        <v>1</v>
      </c>
      <c r="B13" t="s">
        <v>90</v>
      </c>
      <c r="C13">
        <v>985</v>
      </c>
      <c r="D13">
        <v>155</v>
      </c>
      <c r="E13">
        <f t="shared" ref="E13:E40" si="0">D13*0.33</f>
        <v>51.150000000000006</v>
      </c>
      <c r="F13" s="1">
        <f t="shared" ref="F13:F21" si="1">2438-E13</f>
        <v>2386.85</v>
      </c>
      <c r="G13" t="s">
        <v>50</v>
      </c>
      <c r="H13">
        <v>-45</v>
      </c>
      <c r="I13">
        <v>47</v>
      </c>
      <c r="K13" s="2">
        <v>5.2049206124302749</v>
      </c>
      <c r="L13" s="1">
        <f t="shared" ref="L13:L17" si="2">LN(K13/4370.1)/-0.018</f>
        <v>374.05204007484303</v>
      </c>
      <c r="M13">
        <v>440255</v>
      </c>
      <c r="N13">
        <v>3957442</v>
      </c>
      <c r="O13">
        <v>80</v>
      </c>
      <c r="P13">
        <v>-83</v>
      </c>
      <c r="S13" t="s">
        <v>68</v>
      </c>
      <c r="T13" t="s">
        <v>65</v>
      </c>
    </row>
    <row r="14" spans="1:25" x14ac:dyDescent="0.3">
      <c r="A14" t="s">
        <v>2</v>
      </c>
      <c r="B14" t="s">
        <v>91</v>
      </c>
      <c r="C14">
        <v>985</v>
      </c>
      <c r="D14">
        <v>241</v>
      </c>
      <c r="E14">
        <f t="shared" si="0"/>
        <v>79.53</v>
      </c>
      <c r="F14" s="1">
        <f t="shared" si="1"/>
        <v>2358.4699999999998</v>
      </c>
      <c r="G14" t="s">
        <v>50</v>
      </c>
      <c r="H14">
        <v>-45</v>
      </c>
      <c r="I14">
        <v>73</v>
      </c>
      <c r="K14" s="2">
        <v>6.4997902295786396</v>
      </c>
      <c r="L14" s="1">
        <f t="shared" si="2"/>
        <v>361.70951483970572</v>
      </c>
      <c r="M14">
        <v>440255</v>
      </c>
      <c r="N14">
        <v>3957442</v>
      </c>
      <c r="O14">
        <v>80</v>
      </c>
      <c r="P14">
        <v>-83</v>
      </c>
      <c r="S14" t="s">
        <v>67</v>
      </c>
      <c r="T14" t="s">
        <v>66</v>
      </c>
    </row>
    <row r="15" spans="1:25" x14ac:dyDescent="0.3">
      <c r="A15" t="s">
        <v>3</v>
      </c>
      <c r="B15" t="s">
        <v>92</v>
      </c>
      <c r="C15">
        <v>985</v>
      </c>
      <c r="D15">
        <v>336</v>
      </c>
      <c r="E15">
        <f t="shared" si="0"/>
        <v>110.88000000000001</v>
      </c>
      <c r="F15" s="1">
        <f t="shared" si="1"/>
        <v>2327.12</v>
      </c>
      <c r="G15" t="s">
        <v>50</v>
      </c>
      <c r="H15">
        <v>-45</v>
      </c>
      <c r="I15">
        <v>102</v>
      </c>
      <c r="K15" s="2">
        <v>6.0479796005583264</v>
      </c>
      <c r="L15" s="1">
        <f t="shared" si="2"/>
        <v>365.71205028750148</v>
      </c>
      <c r="M15">
        <v>440255</v>
      </c>
      <c r="N15">
        <v>3957442</v>
      </c>
      <c r="O15">
        <v>80</v>
      </c>
      <c r="P15">
        <v>-83</v>
      </c>
      <c r="S15" t="s">
        <v>69</v>
      </c>
      <c r="T15" t="s">
        <v>70</v>
      </c>
    </row>
    <row r="16" spans="1:25" x14ac:dyDescent="0.3">
      <c r="A16" t="s">
        <v>4</v>
      </c>
      <c r="B16" t="s">
        <v>93</v>
      </c>
      <c r="C16">
        <v>985</v>
      </c>
      <c r="D16">
        <v>387.5</v>
      </c>
      <c r="E16">
        <f t="shared" si="0"/>
        <v>127.875</v>
      </c>
      <c r="F16" s="1">
        <f t="shared" si="1"/>
        <v>2310.125</v>
      </c>
      <c r="G16" t="s">
        <v>50</v>
      </c>
      <c r="H16">
        <v>-45</v>
      </c>
      <c r="I16">
        <v>118</v>
      </c>
      <c r="K16" s="2">
        <v>6.4310348281431251</v>
      </c>
      <c r="L16" s="1">
        <f t="shared" si="2"/>
        <v>362.30031712887313</v>
      </c>
      <c r="M16">
        <v>440255</v>
      </c>
      <c r="N16">
        <v>3957442</v>
      </c>
      <c r="O16">
        <v>80</v>
      </c>
      <c r="P16">
        <v>-83</v>
      </c>
    </row>
    <row r="17" spans="1:25" x14ac:dyDescent="0.3">
      <c r="A17" t="s">
        <v>5</v>
      </c>
      <c r="B17" t="s">
        <v>94</v>
      </c>
      <c r="C17">
        <v>985</v>
      </c>
      <c r="D17">
        <v>28</v>
      </c>
      <c r="E17">
        <f t="shared" si="0"/>
        <v>9.24</v>
      </c>
      <c r="F17" s="1">
        <f t="shared" si="1"/>
        <v>2428.7600000000002</v>
      </c>
      <c r="G17" t="s">
        <v>51</v>
      </c>
      <c r="H17">
        <v>-56</v>
      </c>
      <c r="I17">
        <v>9</v>
      </c>
      <c r="K17" s="2">
        <v>5.8231131956002171</v>
      </c>
      <c r="L17" s="1">
        <f t="shared" si="2"/>
        <v>367.81700772563522</v>
      </c>
      <c r="M17">
        <v>440255</v>
      </c>
      <c r="N17">
        <v>3957442</v>
      </c>
      <c r="O17">
        <v>80</v>
      </c>
      <c r="P17">
        <v>-83</v>
      </c>
    </row>
    <row r="18" spans="1:25" x14ac:dyDescent="0.3">
      <c r="A18" t="s">
        <v>6</v>
      </c>
      <c r="B18" t="s">
        <v>95</v>
      </c>
      <c r="C18">
        <v>985</v>
      </c>
      <c r="D18">
        <v>69</v>
      </c>
      <c r="E18">
        <f t="shared" si="0"/>
        <v>22.77</v>
      </c>
      <c r="F18" s="1">
        <f t="shared" si="1"/>
        <v>2415.23</v>
      </c>
      <c r="G18" t="s">
        <v>51</v>
      </c>
      <c r="H18">
        <v>-55</v>
      </c>
      <c r="I18">
        <v>21</v>
      </c>
      <c r="K18" s="2">
        <v>6.4474012440456079</v>
      </c>
      <c r="L18" s="1">
        <f>LN(K18/4370.1)/-0.018</f>
        <v>362.15911274469079</v>
      </c>
      <c r="M18">
        <v>440255</v>
      </c>
      <c r="N18">
        <v>3957442</v>
      </c>
      <c r="O18">
        <v>80</v>
      </c>
      <c r="P18">
        <v>-83</v>
      </c>
    </row>
    <row r="19" spans="1:25" x14ac:dyDescent="0.3">
      <c r="A19" t="s">
        <v>7</v>
      </c>
      <c r="B19" t="s">
        <v>96</v>
      </c>
      <c r="C19">
        <v>985</v>
      </c>
      <c r="D19">
        <v>159.5</v>
      </c>
      <c r="E19">
        <f t="shared" si="0"/>
        <v>52.635000000000005</v>
      </c>
      <c r="F19" s="1">
        <f t="shared" si="1"/>
        <v>2385.3649999999998</v>
      </c>
      <c r="G19" t="s">
        <v>51</v>
      </c>
      <c r="H19">
        <v>-54</v>
      </c>
      <c r="I19">
        <v>49</v>
      </c>
      <c r="K19" s="2">
        <v>2.0194301658722491</v>
      </c>
      <c r="L19" s="1">
        <f t="shared" ref="L19:L56" si="3">LN(K19/4370.1)/-0.018</f>
        <v>426.65143308940753</v>
      </c>
      <c r="M19">
        <v>440255</v>
      </c>
      <c r="N19">
        <v>3957442</v>
      </c>
      <c r="O19">
        <v>80</v>
      </c>
      <c r="P19">
        <v>-83</v>
      </c>
    </row>
    <row r="20" spans="1:25" x14ac:dyDescent="0.3">
      <c r="A20" t="s">
        <v>8</v>
      </c>
      <c r="B20" t="s">
        <v>97</v>
      </c>
      <c r="C20">
        <v>985</v>
      </c>
      <c r="D20">
        <v>260</v>
      </c>
      <c r="E20">
        <f t="shared" si="0"/>
        <v>85.8</v>
      </c>
      <c r="F20" s="1">
        <f t="shared" si="1"/>
        <v>2352.1999999999998</v>
      </c>
      <c r="G20" t="s">
        <v>51</v>
      </c>
      <c r="H20">
        <v>-53</v>
      </c>
      <c r="I20">
        <v>79</v>
      </c>
      <c r="K20" s="2">
        <v>4.0526373311222255</v>
      </c>
      <c r="L20" s="1">
        <f t="shared" si="3"/>
        <v>387.95407272605303</v>
      </c>
      <c r="M20">
        <v>440255</v>
      </c>
      <c r="N20">
        <v>3957442</v>
      </c>
      <c r="O20">
        <v>80</v>
      </c>
      <c r="P20">
        <v>-83</v>
      </c>
    </row>
    <row r="21" spans="1:25" x14ac:dyDescent="0.3">
      <c r="A21" t="s">
        <v>9</v>
      </c>
      <c r="B21" t="s">
        <v>98</v>
      </c>
      <c r="C21">
        <v>985</v>
      </c>
      <c r="D21">
        <v>381.5</v>
      </c>
      <c r="E21">
        <f t="shared" si="0"/>
        <v>125.89500000000001</v>
      </c>
      <c r="F21" s="1">
        <f t="shared" si="1"/>
        <v>2312.105</v>
      </c>
      <c r="G21" t="s">
        <v>51</v>
      </c>
      <c r="H21">
        <v>-52</v>
      </c>
      <c r="I21">
        <v>116</v>
      </c>
      <c r="K21" s="2">
        <v>4.7524064431216742</v>
      </c>
      <c r="L21" s="1">
        <f t="shared" si="3"/>
        <v>379.10500343112687</v>
      </c>
      <c r="M21">
        <v>440255</v>
      </c>
      <c r="N21">
        <v>3957442</v>
      </c>
      <c r="O21">
        <v>80</v>
      </c>
      <c r="P21">
        <v>-83</v>
      </c>
    </row>
    <row r="22" spans="1:25" x14ac:dyDescent="0.3">
      <c r="A22" t="s">
        <v>10</v>
      </c>
      <c r="B22" t="s">
        <v>99</v>
      </c>
      <c r="C22">
        <v>1074</v>
      </c>
      <c r="D22">
        <v>40</v>
      </c>
      <c r="E22">
        <f t="shared" si="0"/>
        <v>13.200000000000001</v>
      </c>
      <c r="F22" s="1">
        <f>2475-E22</f>
        <v>2461.8000000000002</v>
      </c>
      <c r="G22" t="s">
        <v>52</v>
      </c>
      <c r="H22">
        <v>-56</v>
      </c>
      <c r="I22">
        <v>12</v>
      </c>
      <c r="K22" s="2">
        <v>7.0915563647398905</v>
      </c>
      <c r="L22" s="1">
        <f t="shared" si="3"/>
        <v>356.8686855106028</v>
      </c>
      <c r="M22">
        <v>440534</v>
      </c>
      <c r="N22">
        <v>3957560</v>
      </c>
      <c r="O22">
        <v>80</v>
      </c>
      <c r="P22">
        <v>78</v>
      </c>
    </row>
    <row r="23" spans="1:25" x14ac:dyDescent="0.3">
      <c r="A23" t="s">
        <v>11</v>
      </c>
      <c r="B23" t="s">
        <v>100</v>
      </c>
      <c r="C23">
        <v>1074</v>
      </c>
      <c r="D23">
        <v>135</v>
      </c>
      <c r="E23">
        <f t="shared" si="0"/>
        <v>44.550000000000004</v>
      </c>
      <c r="F23" s="1">
        <f t="shared" ref="F23:F25" si="4">2475-E23</f>
        <v>2430.4499999999998</v>
      </c>
      <c r="G23" t="s">
        <v>52</v>
      </c>
      <c r="H23">
        <v>-55</v>
      </c>
      <c r="I23">
        <v>41</v>
      </c>
      <c r="K23" s="2">
        <v>4.7755160870155065</v>
      </c>
      <c r="L23" s="1">
        <f t="shared" si="3"/>
        <v>378.83550677668262</v>
      </c>
      <c r="M23">
        <v>440534</v>
      </c>
      <c r="N23">
        <v>3957560</v>
      </c>
      <c r="O23">
        <v>80</v>
      </c>
      <c r="P23">
        <v>78</v>
      </c>
    </row>
    <row r="24" spans="1:25" x14ac:dyDescent="0.3">
      <c r="A24" t="s">
        <v>12</v>
      </c>
      <c r="B24" t="s">
        <v>101</v>
      </c>
      <c r="C24">
        <v>1074</v>
      </c>
      <c r="D24">
        <v>275.5</v>
      </c>
      <c r="E24">
        <f t="shared" si="0"/>
        <v>90.915000000000006</v>
      </c>
      <c r="F24" s="1">
        <f t="shared" si="4"/>
        <v>2384.085</v>
      </c>
      <c r="G24" t="s">
        <v>52</v>
      </c>
      <c r="H24">
        <v>-54</v>
      </c>
      <c r="I24">
        <v>84</v>
      </c>
      <c r="K24" s="2">
        <v>4.9935105895414855</v>
      </c>
      <c r="L24" s="1">
        <f t="shared" si="3"/>
        <v>376.35566576439152</v>
      </c>
      <c r="M24">
        <v>440534</v>
      </c>
      <c r="N24">
        <v>3957560</v>
      </c>
      <c r="O24">
        <v>80</v>
      </c>
      <c r="P24">
        <v>78</v>
      </c>
    </row>
    <row r="25" spans="1:25" x14ac:dyDescent="0.3">
      <c r="A25" t="s">
        <v>13</v>
      </c>
      <c r="B25" t="s">
        <v>102</v>
      </c>
      <c r="C25">
        <v>1074</v>
      </c>
      <c r="D25">
        <v>359.5</v>
      </c>
      <c r="E25">
        <f t="shared" si="0"/>
        <v>118.63500000000001</v>
      </c>
      <c r="F25" s="1">
        <f t="shared" si="4"/>
        <v>2356.3649999999998</v>
      </c>
      <c r="G25" t="s">
        <v>52</v>
      </c>
      <c r="H25">
        <v>-53</v>
      </c>
      <c r="I25">
        <v>110</v>
      </c>
      <c r="K25" s="2">
        <v>5.8121305024829972</v>
      </c>
      <c r="L25" s="1">
        <f t="shared" si="3"/>
        <v>367.92188731641403</v>
      </c>
      <c r="M25">
        <v>440534</v>
      </c>
      <c r="N25">
        <v>3957560</v>
      </c>
      <c r="O25">
        <v>80</v>
      </c>
      <c r="P25">
        <v>78</v>
      </c>
    </row>
    <row r="26" spans="1:25" x14ac:dyDescent="0.3">
      <c r="A26" t="s">
        <v>14</v>
      </c>
      <c r="B26" t="s">
        <v>103</v>
      </c>
      <c r="C26">
        <v>1074</v>
      </c>
      <c r="D26">
        <v>514</v>
      </c>
      <c r="E26">
        <f t="shared" si="0"/>
        <v>169.62</v>
      </c>
      <c r="F26" s="1">
        <f>2475-E26</f>
        <v>2305.38</v>
      </c>
      <c r="G26" t="s">
        <v>52</v>
      </c>
      <c r="H26">
        <v>-52</v>
      </c>
      <c r="I26">
        <v>157</v>
      </c>
      <c r="J26">
        <v>376</v>
      </c>
      <c r="K26" s="2">
        <v>5.0652278245013598</v>
      </c>
      <c r="L26" s="1">
        <f t="shared" si="3"/>
        <v>375.56344745976264</v>
      </c>
      <c r="M26">
        <v>440534</v>
      </c>
      <c r="N26">
        <v>3957560</v>
      </c>
      <c r="O26">
        <v>80</v>
      </c>
      <c r="P26">
        <v>78</v>
      </c>
      <c r="X26">
        <v>380</v>
      </c>
      <c r="Y26">
        <v>372</v>
      </c>
    </row>
    <row r="27" spans="1:25" x14ac:dyDescent="0.3">
      <c r="A27" t="s">
        <v>15</v>
      </c>
      <c r="B27" t="s">
        <v>104</v>
      </c>
      <c r="C27">
        <v>913</v>
      </c>
      <c r="D27">
        <v>47</v>
      </c>
      <c r="E27">
        <f t="shared" si="0"/>
        <v>15.510000000000002</v>
      </c>
      <c r="F27" s="1">
        <f>2463-E27</f>
        <v>2447.4899999999998</v>
      </c>
      <c r="G27" t="s">
        <v>53</v>
      </c>
      <c r="H27">
        <v>-70</v>
      </c>
      <c r="I27">
        <v>14</v>
      </c>
      <c r="K27" s="2">
        <v>5.3417021165727689</v>
      </c>
      <c r="L27" s="1">
        <f t="shared" si="3"/>
        <v>372.61093447325152</v>
      </c>
      <c r="M27">
        <v>440270</v>
      </c>
      <c r="N27">
        <v>3957538</v>
      </c>
      <c r="O27">
        <v>80</v>
      </c>
      <c r="P27">
        <v>115</v>
      </c>
    </row>
    <row r="28" spans="1:25" x14ac:dyDescent="0.3">
      <c r="A28" t="s">
        <v>16</v>
      </c>
      <c r="B28" t="s">
        <v>105</v>
      </c>
      <c r="C28">
        <v>913</v>
      </c>
      <c r="D28">
        <v>137</v>
      </c>
      <c r="E28">
        <f t="shared" si="0"/>
        <v>45.21</v>
      </c>
      <c r="F28" s="1">
        <f t="shared" ref="F28:F31" si="5">2463-E28</f>
        <v>2417.79</v>
      </c>
      <c r="G28" t="s">
        <v>53</v>
      </c>
      <c r="H28">
        <v>-69</v>
      </c>
      <c r="I28">
        <v>42</v>
      </c>
      <c r="K28" s="2">
        <v>6.1647935514775973</v>
      </c>
      <c r="L28" s="1">
        <f t="shared" si="3"/>
        <v>364.64925123648737</v>
      </c>
      <c r="M28">
        <v>440270</v>
      </c>
      <c r="N28">
        <v>3957538</v>
      </c>
      <c r="O28">
        <v>80</v>
      </c>
      <c r="P28">
        <v>115</v>
      </c>
    </row>
    <row r="29" spans="1:25" x14ac:dyDescent="0.3">
      <c r="A29" t="s">
        <v>17</v>
      </c>
      <c r="B29" t="s">
        <v>106</v>
      </c>
      <c r="C29">
        <v>913</v>
      </c>
      <c r="D29">
        <v>241</v>
      </c>
      <c r="E29">
        <f t="shared" si="0"/>
        <v>79.53</v>
      </c>
      <c r="F29" s="1">
        <f t="shared" si="5"/>
        <v>2383.4699999999998</v>
      </c>
      <c r="G29" t="s">
        <v>53</v>
      </c>
      <c r="H29">
        <v>-68</v>
      </c>
      <c r="I29">
        <v>73</v>
      </c>
      <c r="K29" s="2">
        <v>5.866510956508395</v>
      </c>
      <c r="L29" s="1">
        <f t="shared" si="3"/>
        <v>367.4045055335277</v>
      </c>
      <c r="M29">
        <v>440270</v>
      </c>
      <c r="N29">
        <v>3957538</v>
      </c>
      <c r="O29">
        <v>80</v>
      </c>
      <c r="P29">
        <v>15</v>
      </c>
    </row>
    <row r="30" spans="1:25" x14ac:dyDescent="0.3">
      <c r="A30" t="s">
        <v>18</v>
      </c>
      <c r="B30" t="s">
        <v>107</v>
      </c>
      <c r="C30">
        <v>913</v>
      </c>
      <c r="D30">
        <v>425</v>
      </c>
      <c r="E30">
        <f t="shared" si="0"/>
        <v>140.25</v>
      </c>
      <c r="F30" s="1">
        <f t="shared" si="5"/>
        <v>2322.75</v>
      </c>
      <c r="G30" t="s">
        <v>53</v>
      </c>
      <c r="H30">
        <v>-67</v>
      </c>
      <c r="I30">
        <v>130</v>
      </c>
      <c r="K30" s="2">
        <v>6.0385909550544401</v>
      </c>
      <c r="L30" s="1">
        <f t="shared" si="3"/>
        <v>365.79835955436761</v>
      </c>
      <c r="M30">
        <v>440270</v>
      </c>
      <c r="N30">
        <v>3957538</v>
      </c>
      <c r="O30">
        <v>80</v>
      </c>
      <c r="P30">
        <v>115</v>
      </c>
    </row>
    <row r="31" spans="1:25" x14ac:dyDescent="0.3">
      <c r="A31" t="s">
        <v>19</v>
      </c>
      <c r="B31" t="s">
        <v>108</v>
      </c>
      <c r="C31">
        <v>913</v>
      </c>
      <c r="D31">
        <v>566</v>
      </c>
      <c r="E31">
        <f t="shared" si="0"/>
        <v>186.78</v>
      </c>
      <c r="F31" s="1">
        <f t="shared" si="5"/>
        <v>2276.2199999999998</v>
      </c>
      <c r="G31" t="s">
        <v>53</v>
      </c>
      <c r="H31">
        <v>-66</v>
      </c>
      <c r="I31">
        <v>173</v>
      </c>
      <c r="J31">
        <v>371</v>
      </c>
      <c r="K31" s="2">
        <v>5.5273381878916332</v>
      </c>
      <c r="L31" s="1">
        <f t="shared" si="3"/>
        <v>370.71304510085071</v>
      </c>
      <c r="M31">
        <v>440270</v>
      </c>
      <c r="N31">
        <v>3957538</v>
      </c>
      <c r="O31">
        <v>80</v>
      </c>
      <c r="P31">
        <v>115</v>
      </c>
      <c r="X31">
        <v>382</v>
      </c>
      <c r="Y31">
        <v>361</v>
      </c>
    </row>
    <row r="32" spans="1:25" x14ac:dyDescent="0.3">
      <c r="A32" t="s">
        <v>20</v>
      </c>
      <c r="B32" t="s">
        <v>109</v>
      </c>
      <c r="C32">
        <v>1120</v>
      </c>
      <c r="D32">
        <v>197</v>
      </c>
      <c r="E32">
        <f t="shared" si="0"/>
        <v>65.010000000000005</v>
      </c>
      <c r="F32" s="1">
        <f t="shared" ref="F32:F35" si="6">2548-E32</f>
        <v>2482.9899999999998</v>
      </c>
      <c r="G32" t="s">
        <v>54</v>
      </c>
      <c r="H32">
        <v>-29</v>
      </c>
      <c r="I32">
        <v>60</v>
      </c>
      <c r="K32" s="2">
        <v>9.6975156197620063</v>
      </c>
      <c r="L32" s="1">
        <f t="shared" si="3"/>
        <v>339.48174667180291</v>
      </c>
      <c r="M32">
        <v>440707</v>
      </c>
      <c r="N32">
        <v>3957724</v>
      </c>
      <c r="O32">
        <v>85</v>
      </c>
      <c r="P32">
        <v>123</v>
      </c>
    </row>
    <row r="33" spans="1:16" x14ac:dyDescent="0.3">
      <c r="A33" t="s">
        <v>21</v>
      </c>
      <c r="B33" t="s">
        <v>110</v>
      </c>
      <c r="C33">
        <v>1120</v>
      </c>
      <c r="D33">
        <v>390</v>
      </c>
      <c r="E33">
        <f t="shared" si="0"/>
        <v>128.70000000000002</v>
      </c>
      <c r="F33" s="1">
        <f t="shared" si="6"/>
        <v>2419.3000000000002</v>
      </c>
      <c r="G33" t="s">
        <v>54</v>
      </c>
      <c r="H33">
        <v>-28</v>
      </c>
      <c r="I33">
        <v>119</v>
      </c>
      <c r="K33" s="2">
        <v>8.1295267803266693</v>
      </c>
      <c r="L33" s="1">
        <f t="shared" si="3"/>
        <v>349.27991421440271</v>
      </c>
      <c r="M33">
        <v>440707</v>
      </c>
      <c r="N33">
        <v>3957724</v>
      </c>
      <c r="O33">
        <v>85</v>
      </c>
      <c r="P33">
        <v>123</v>
      </c>
    </row>
    <row r="34" spans="1:16" x14ac:dyDescent="0.3">
      <c r="A34" t="s">
        <v>22</v>
      </c>
      <c r="B34" t="s">
        <v>111</v>
      </c>
      <c r="C34">
        <v>1120</v>
      </c>
      <c r="D34">
        <v>572</v>
      </c>
      <c r="E34">
        <f t="shared" si="0"/>
        <v>188.76000000000002</v>
      </c>
      <c r="F34" s="1">
        <f t="shared" si="6"/>
        <v>2359.2399999999998</v>
      </c>
      <c r="G34" t="s">
        <v>54</v>
      </c>
      <c r="H34">
        <v>-27</v>
      </c>
      <c r="I34">
        <v>174</v>
      </c>
      <c r="K34" s="2">
        <v>6.4632735310202127</v>
      </c>
      <c r="L34" s="1">
        <f t="shared" si="3"/>
        <v>362.02251350717233</v>
      </c>
      <c r="M34">
        <v>440707</v>
      </c>
      <c r="N34">
        <v>3957724</v>
      </c>
      <c r="O34">
        <v>85</v>
      </c>
      <c r="P34">
        <v>123</v>
      </c>
    </row>
    <row r="35" spans="1:16" x14ac:dyDescent="0.3">
      <c r="A35" t="s">
        <v>23</v>
      </c>
      <c r="B35" t="s">
        <v>112</v>
      </c>
      <c r="C35">
        <v>1120</v>
      </c>
      <c r="D35">
        <v>799</v>
      </c>
      <c r="E35">
        <f t="shared" si="0"/>
        <v>263.67</v>
      </c>
      <c r="F35" s="1">
        <f t="shared" si="6"/>
        <v>2284.33</v>
      </c>
      <c r="G35" t="s">
        <v>54</v>
      </c>
      <c r="H35">
        <v>-26</v>
      </c>
      <c r="I35">
        <v>244</v>
      </c>
      <c r="K35" s="2">
        <v>6.4384122037105289</v>
      </c>
      <c r="L35" s="1">
        <f t="shared" si="3"/>
        <v>362.23662297914484</v>
      </c>
      <c r="M35">
        <v>440707</v>
      </c>
      <c r="N35">
        <v>3957724</v>
      </c>
      <c r="O35">
        <v>85</v>
      </c>
      <c r="P35">
        <v>123</v>
      </c>
    </row>
    <row r="36" spans="1:16" x14ac:dyDescent="0.3">
      <c r="A36" t="s">
        <v>24</v>
      </c>
      <c r="B36" t="s">
        <v>113</v>
      </c>
      <c r="C36">
        <v>915</v>
      </c>
      <c r="D36">
        <v>239.5</v>
      </c>
      <c r="E36">
        <f t="shared" si="0"/>
        <v>79.035000000000011</v>
      </c>
      <c r="F36" s="1">
        <f>2511-E36</f>
        <v>2431.9650000000001</v>
      </c>
      <c r="G36" t="s">
        <v>55</v>
      </c>
      <c r="H36">
        <v>-45</v>
      </c>
      <c r="I36">
        <v>73</v>
      </c>
      <c r="K36" s="2">
        <v>6.7992469292169462</v>
      </c>
      <c r="L36" s="1">
        <f t="shared" si="3"/>
        <v>359.20718393206113</v>
      </c>
      <c r="M36">
        <v>440371</v>
      </c>
      <c r="N36">
        <v>3957619</v>
      </c>
      <c r="O36">
        <v>80</v>
      </c>
      <c r="P36">
        <v>-87</v>
      </c>
    </row>
    <row r="37" spans="1:16" x14ac:dyDescent="0.3">
      <c r="A37" t="s">
        <v>25</v>
      </c>
      <c r="B37" t="s">
        <v>114</v>
      </c>
      <c r="C37">
        <v>915</v>
      </c>
      <c r="D37">
        <v>366</v>
      </c>
      <c r="E37">
        <f t="shared" si="0"/>
        <v>120.78</v>
      </c>
      <c r="F37" s="1">
        <f t="shared" ref="F37:F40" si="7">2511-E37</f>
        <v>2390.2199999999998</v>
      </c>
      <c r="G37" t="s">
        <v>55</v>
      </c>
      <c r="H37">
        <v>-44</v>
      </c>
      <c r="I37">
        <v>112</v>
      </c>
      <c r="K37" s="2">
        <v>6.1559761953345618</v>
      </c>
      <c r="L37" s="1">
        <f t="shared" si="3"/>
        <v>364.72876789214297</v>
      </c>
      <c r="M37">
        <v>440371</v>
      </c>
      <c r="N37">
        <v>3957619</v>
      </c>
      <c r="O37">
        <v>80</v>
      </c>
      <c r="P37">
        <v>-87</v>
      </c>
    </row>
    <row r="38" spans="1:16" x14ac:dyDescent="0.3">
      <c r="A38" t="s">
        <v>26</v>
      </c>
      <c r="B38" t="s">
        <v>116</v>
      </c>
      <c r="C38">
        <v>915</v>
      </c>
      <c r="D38">
        <v>505</v>
      </c>
      <c r="E38">
        <f t="shared" si="0"/>
        <v>166.65</v>
      </c>
      <c r="F38" s="1">
        <f t="shared" si="7"/>
        <v>2344.35</v>
      </c>
      <c r="G38" t="s">
        <v>55</v>
      </c>
      <c r="H38">
        <v>-43</v>
      </c>
      <c r="I38">
        <v>154</v>
      </c>
      <c r="K38" s="2">
        <v>6.5957893517830799</v>
      </c>
      <c r="L38" s="1">
        <f t="shared" si="3"/>
        <v>360.89498348261782</v>
      </c>
      <c r="M38">
        <v>440371</v>
      </c>
      <c r="N38">
        <v>3957619</v>
      </c>
      <c r="O38">
        <v>80</v>
      </c>
      <c r="P38">
        <v>-87</v>
      </c>
    </row>
    <row r="39" spans="1:16" x14ac:dyDescent="0.3">
      <c r="A39" t="s">
        <v>27</v>
      </c>
      <c r="B39" t="s">
        <v>115</v>
      </c>
      <c r="C39">
        <v>915</v>
      </c>
      <c r="D39">
        <v>601</v>
      </c>
      <c r="E39">
        <f t="shared" si="0"/>
        <v>198.33</v>
      </c>
      <c r="F39" s="1">
        <f t="shared" si="7"/>
        <v>2312.67</v>
      </c>
      <c r="G39" t="s">
        <v>55</v>
      </c>
      <c r="H39">
        <v>-42</v>
      </c>
      <c r="I39">
        <v>183</v>
      </c>
      <c r="K39" s="2">
        <v>6.4132908164455245</v>
      </c>
      <c r="L39" s="1">
        <f t="shared" si="3"/>
        <v>362.45381355710543</v>
      </c>
      <c r="M39">
        <v>440371</v>
      </c>
      <c r="N39">
        <v>3957619</v>
      </c>
      <c r="O39">
        <v>80</v>
      </c>
      <c r="P39">
        <v>-87</v>
      </c>
    </row>
    <row r="40" spans="1:16" x14ac:dyDescent="0.3">
      <c r="A40" t="s">
        <v>28</v>
      </c>
      <c r="B40" t="s">
        <v>117</v>
      </c>
      <c r="C40">
        <v>915</v>
      </c>
      <c r="D40">
        <v>745</v>
      </c>
      <c r="E40">
        <f t="shared" si="0"/>
        <v>245.85000000000002</v>
      </c>
      <c r="F40" s="1">
        <f t="shared" si="7"/>
        <v>2265.15</v>
      </c>
      <c r="G40" t="s">
        <v>55</v>
      </c>
      <c r="H40">
        <v>-41</v>
      </c>
      <c r="I40">
        <v>227</v>
      </c>
      <c r="K40" s="2">
        <v>6.0052324431321429</v>
      </c>
      <c r="L40" s="1">
        <f t="shared" si="3"/>
        <v>366.1061115597264</v>
      </c>
      <c r="M40">
        <v>440371</v>
      </c>
      <c r="N40">
        <v>3957619</v>
      </c>
      <c r="O40">
        <v>80</v>
      </c>
      <c r="P40">
        <v>-87</v>
      </c>
    </row>
    <row r="41" spans="1:16" x14ac:dyDescent="0.3">
      <c r="A41" t="s">
        <v>29</v>
      </c>
      <c r="B41" t="s">
        <v>73</v>
      </c>
      <c r="C41">
        <v>989</v>
      </c>
      <c r="F41" s="1">
        <v>2439</v>
      </c>
      <c r="K41" s="2">
        <v>5.2276287740210376</v>
      </c>
      <c r="L41" s="1">
        <f t="shared" si="3"/>
        <v>373.81018806370565</v>
      </c>
      <c r="M41">
        <v>440191.67</v>
      </c>
      <c r="N41">
        <v>3957409</v>
      </c>
      <c r="O41">
        <v>65</v>
      </c>
      <c r="P41">
        <v>-88</v>
      </c>
    </row>
    <row r="42" spans="1:16" x14ac:dyDescent="0.3">
      <c r="A42" t="s">
        <v>30</v>
      </c>
      <c r="B42" t="s">
        <v>74</v>
      </c>
      <c r="C42">
        <v>1547</v>
      </c>
      <c r="F42" s="1">
        <v>2512</v>
      </c>
      <c r="K42" s="2">
        <v>6.1505852008997284</v>
      </c>
      <c r="L42" s="1">
        <f t="shared" si="3"/>
        <v>364.7774410674254</v>
      </c>
      <c r="M42">
        <v>441179</v>
      </c>
      <c r="N42">
        <v>3957726</v>
      </c>
      <c r="O42">
        <v>65</v>
      </c>
      <c r="P42">
        <v>501</v>
      </c>
    </row>
    <row r="43" spans="1:16" x14ac:dyDescent="0.3">
      <c r="A43" t="s">
        <v>31</v>
      </c>
      <c r="B43" t="s">
        <v>75</v>
      </c>
      <c r="C43">
        <v>1493</v>
      </c>
      <c r="F43" s="1">
        <v>2517</v>
      </c>
      <c r="K43" s="2">
        <v>5.3994246136343849</v>
      </c>
      <c r="L43" s="1">
        <f t="shared" si="3"/>
        <v>372.01382090336836</v>
      </c>
      <c r="M43">
        <v>441117</v>
      </c>
      <c r="N43">
        <v>3957719</v>
      </c>
      <c r="O43">
        <v>70</v>
      </c>
      <c r="P43">
        <v>460</v>
      </c>
    </row>
    <row r="44" spans="1:16" x14ac:dyDescent="0.3">
      <c r="A44" t="s">
        <v>32</v>
      </c>
      <c r="B44" t="s">
        <v>76</v>
      </c>
      <c r="C44">
        <v>1386</v>
      </c>
      <c r="F44">
        <v>2499</v>
      </c>
      <c r="K44" s="2">
        <v>8.6102639475136158</v>
      </c>
      <c r="L44" s="1">
        <f t="shared" si="3"/>
        <v>346.08812206824052</v>
      </c>
      <c r="M44">
        <v>440957</v>
      </c>
      <c r="N44">
        <v>3957620</v>
      </c>
      <c r="O44">
        <v>75</v>
      </c>
      <c r="P44">
        <v>398</v>
      </c>
    </row>
    <row r="45" spans="1:16" x14ac:dyDescent="0.3">
      <c r="A45" t="s">
        <v>33</v>
      </c>
      <c r="B45" t="s">
        <v>77</v>
      </c>
      <c r="C45">
        <v>1362</v>
      </c>
      <c r="F45">
        <v>2490</v>
      </c>
      <c r="K45" s="2">
        <v>6.2818168974610229</v>
      </c>
      <c r="L45" s="1">
        <f t="shared" si="3"/>
        <v>363.60455097800315</v>
      </c>
      <c r="M45">
        <v>440913</v>
      </c>
      <c r="N45">
        <v>3957592</v>
      </c>
      <c r="O45">
        <v>85</v>
      </c>
      <c r="P45">
        <v>377</v>
      </c>
    </row>
    <row r="46" spans="1:16" x14ac:dyDescent="0.3">
      <c r="A46" t="s">
        <v>34</v>
      </c>
      <c r="B46" t="s">
        <v>78</v>
      </c>
      <c r="C46">
        <v>1253</v>
      </c>
      <c r="F46">
        <v>2469</v>
      </c>
      <c r="K46" s="2">
        <v>7.9760399885760913</v>
      </c>
      <c r="L46" s="1">
        <f t="shared" si="3"/>
        <v>350.3388402701774</v>
      </c>
      <c r="M46">
        <v>440721</v>
      </c>
      <c r="N46">
        <v>3957257</v>
      </c>
      <c r="O46">
        <v>85</v>
      </c>
      <c r="P46">
        <v>265</v>
      </c>
    </row>
    <row r="47" spans="1:16" x14ac:dyDescent="0.3">
      <c r="A47" t="s">
        <v>35</v>
      </c>
      <c r="B47" t="s">
        <v>79</v>
      </c>
      <c r="C47">
        <v>1232</v>
      </c>
      <c r="F47">
        <v>2475</v>
      </c>
      <c r="K47" s="2">
        <v>7.6229766995204837</v>
      </c>
      <c r="L47" s="1">
        <f t="shared" si="3"/>
        <v>352.85412415132618</v>
      </c>
      <c r="M47">
        <v>440716</v>
      </c>
      <c r="N47">
        <v>3957527</v>
      </c>
      <c r="O47">
        <v>80</v>
      </c>
      <c r="P47">
        <v>260</v>
      </c>
    </row>
    <row r="48" spans="1:16" x14ac:dyDescent="0.3">
      <c r="A48" t="s">
        <v>36</v>
      </c>
      <c r="B48" t="s">
        <v>80</v>
      </c>
      <c r="C48">
        <v>1182</v>
      </c>
      <c r="F48">
        <v>2459</v>
      </c>
      <c r="K48" s="2">
        <v>8.9312779031908534</v>
      </c>
      <c r="L48" s="1">
        <f t="shared" si="3"/>
        <v>344.0545380117635</v>
      </c>
      <c r="M48">
        <v>440618</v>
      </c>
      <c r="N48">
        <v>3957478</v>
      </c>
      <c r="O48">
        <v>80</v>
      </c>
      <c r="P48">
        <v>205</v>
      </c>
    </row>
    <row r="49" spans="1:25" x14ac:dyDescent="0.3">
      <c r="A49" t="s">
        <v>37</v>
      </c>
      <c r="B49" t="s">
        <v>81</v>
      </c>
      <c r="C49">
        <v>1193</v>
      </c>
      <c r="F49">
        <v>2465</v>
      </c>
      <c r="J49">
        <v>353</v>
      </c>
      <c r="K49" s="2">
        <v>6.9553112021828474</v>
      </c>
      <c r="L49" s="1">
        <f t="shared" si="3"/>
        <v>357.94642231371461</v>
      </c>
      <c r="M49">
        <v>440608</v>
      </c>
      <c r="N49">
        <v>3957485</v>
      </c>
      <c r="O49">
        <v>80</v>
      </c>
      <c r="P49">
        <v>220</v>
      </c>
      <c r="X49">
        <v>383</v>
      </c>
      <c r="Y49">
        <v>323</v>
      </c>
    </row>
    <row r="50" spans="1:25" x14ac:dyDescent="0.3">
      <c r="A50" t="s">
        <v>38</v>
      </c>
      <c r="B50" t="s">
        <v>82</v>
      </c>
      <c r="C50">
        <v>1171</v>
      </c>
      <c r="F50">
        <v>2457</v>
      </c>
      <c r="K50" s="2">
        <v>8.6343911267372313</v>
      </c>
      <c r="L50" s="1">
        <f t="shared" si="3"/>
        <v>345.93266523659031</v>
      </c>
      <c r="M50">
        <v>440571</v>
      </c>
      <c r="N50">
        <v>3957462</v>
      </c>
      <c r="O50">
        <v>75</v>
      </c>
      <c r="P50">
        <v>175</v>
      </c>
    </row>
    <row r="51" spans="1:25" x14ac:dyDescent="0.3">
      <c r="A51" t="s">
        <v>39</v>
      </c>
      <c r="B51" t="s">
        <v>83</v>
      </c>
      <c r="C51">
        <v>1113</v>
      </c>
      <c r="F51">
        <v>2443</v>
      </c>
      <c r="K51" s="2">
        <v>8.2581361082407305</v>
      </c>
      <c r="L51" s="1">
        <f t="shared" si="3"/>
        <v>348.4079034338277</v>
      </c>
      <c r="M51">
        <v>440376</v>
      </c>
      <c r="N51">
        <v>3957374</v>
      </c>
      <c r="O51">
        <v>70</v>
      </c>
      <c r="P51">
        <v>61</v>
      </c>
    </row>
    <row r="52" spans="1:25" x14ac:dyDescent="0.3">
      <c r="A52" t="s">
        <v>40</v>
      </c>
      <c r="B52" t="s">
        <v>84</v>
      </c>
      <c r="C52">
        <v>1089</v>
      </c>
      <c r="F52">
        <v>2441</v>
      </c>
      <c r="J52">
        <v>363</v>
      </c>
      <c r="K52" s="2">
        <v>7.6769400766492177</v>
      </c>
      <c r="L52" s="1">
        <f t="shared" si="3"/>
        <v>352.46222949313324</v>
      </c>
      <c r="M52">
        <v>440354</v>
      </c>
      <c r="N52">
        <v>3957391</v>
      </c>
      <c r="O52">
        <v>70</v>
      </c>
      <c r="P52">
        <v>50</v>
      </c>
      <c r="X52">
        <v>394</v>
      </c>
      <c r="Y52">
        <v>333</v>
      </c>
    </row>
    <row r="53" spans="1:25" x14ac:dyDescent="0.3">
      <c r="A53" t="s">
        <v>41</v>
      </c>
      <c r="B53" t="s">
        <v>85</v>
      </c>
      <c r="C53">
        <v>827</v>
      </c>
      <c r="F53">
        <v>2420</v>
      </c>
      <c r="J53">
        <v>357</v>
      </c>
      <c r="K53" s="2">
        <v>8.0139549418664764</v>
      </c>
      <c r="L53" s="1">
        <f t="shared" si="3"/>
        <v>350.07537674179491</v>
      </c>
      <c r="M53">
        <v>439945</v>
      </c>
      <c r="N53">
        <v>3957484</v>
      </c>
      <c r="O53">
        <v>75</v>
      </c>
      <c r="P53">
        <v>-343</v>
      </c>
      <c r="X53">
        <v>373</v>
      </c>
      <c r="Y53">
        <v>341</v>
      </c>
    </row>
    <row r="54" spans="1:25" x14ac:dyDescent="0.3">
      <c r="A54" t="s">
        <v>42</v>
      </c>
      <c r="B54" t="s">
        <v>86</v>
      </c>
      <c r="C54">
        <v>889</v>
      </c>
      <c r="F54">
        <v>2429</v>
      </c>
      <c r="K54" s="2">
        <v>6.44551077184419</v>
      </c>
      <c r="L54" s="1">
        <f t="shared" si="3"/>
        <v>362.17540483355867</v>
      </c>
      <c r="M54">
        <v>440057</v>
      </c>
      <c r="N54">
        <v>3957450</v>
      </c>
      <c r="O54">
        <v>65</v>
      </c>
      <c r="P54">
        <v>-250</v>
      </c>
    </row>
    <row r="55" spans="1:25" x14ac:dyDescent="0.3">
      <c r="A55" t="s">
        <v>43</v>
      </c>
      <c r="B55" t="s">
        <v>87</v>
      </c>
      <c r="C55">
        <v>906</v>
      </c>
      <c r="F55">
        <v>2426</v>
      </c>
      <c r="K55" s="2">
        <v>6.259794319558857</v>
      </c>
      <c r="L55" s="1">
        <f t="shared" si="3"/>
        <v>363.7996579361826</v>
      </c>
      <c r="M55">
        <v>440091</v>
      </c>
      <c r="N55">
        <v>3957456</v>
      </c>
      <c r="O55">
        <v>65</v>
      </c>
      <c r="P55">
        <v>-200</v>
      </c>
    </row>
    <row r="56" spans="1:25" x14ac:dyDescent="0.3">
      <c r="A56" t="s">
        <v>44</v>
      </c>
      <c r="B56" t="s">
        <v>88</v>
      </c>
      <c r="C56">
        <v>956</v>
      </c>
      <c r="F56">
        <v>2436</v>
      </c>
      <c r="K56" s="2">
        <v>5.4523886767330421</v>
      </c>
      <c r="L56" s="1">
        <f t="shared" si="3"/>
        <v>371.4715205088749</v>
      </c>
      <c r="M56">
        <v>440176</v>
      </c>
      <c r="N56">
        <v>3957429</v>
      </c>
      <c r="O56">
        <v>80</v>
      </c>
      <c r="P56">
        <v>-130</v>
      </c>
    </row>
    <row r="58" spans="1:25" s="7" customFormat="1" ht="12" x14ac:dyDescent="0.25">
      <c r="A58" s="6" t="s">
        <v>120</v>
      </c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25" s="5" customFormat="1" ht="12" x14ac:dyDescent="0.25">
      <c r="A59" s="5" t="s">
        <v>119</v>
      </c>
    </row>
    <row r="60" spans="1:25" s="5" customFormat="1" ht="12" x14ac:dyDescent="0.25">
      <c r="A60" s="5" t="s">
        <v>121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354F-346D-4595-8E22-18B4C805D00C}">
  <dimension ref="A1:C46"/>
  <sheetViews>
    <sheetView workbookViewId="0">
      <selection activeCell="C1" sqref="C1"/>
    </sheetView>
  </sheetViews>
  <sheetFormatPr defaultColWidth="8.77734375" defaultRowHeight="14.4" x14ac:dyDescent="0.3"/>
  <cols>
    <col min="1" max="1" width="12.109375" bestFit="1" customWidth="1"/>
    <col min="2" max="2" width="14.109375" bestFit="1" customWidth="1"/>
  </cols>
  <sheetData>
    <row r="1" spans="1:3" s="3" customFormat="1" x14ac:dyDescent="0.3">
      <c r="A1" s="3" t="s">
        <v>45</v>
      </c>
      <c r="B1" s="3" t="s">
        <v>58</v>
      </c>
      <c r="C1" s="3" t="s">
        <v>56</v>
      </c>
    </row>
    <row r="2" spans="1:3" x14ac:dyDescent="0.3">
      <c r="A2" t="s">
        <v>0</v>
      </c>
      <c r="C2">
        <v>3.7691456807711625</v>
      </c>
    </row>
    <row r="3" spans="1:3" x14ac:dyDescent="0.3">
      <c r="A3" t="s">
        <v>1</v>
      </c>
      <c r="C3">
        <v>5.2049206124302749</v>
      </c>
    </row>
    <row r="4" spans="1:3" x14ac:dyDescent="0.3">
      <c r="A4" t="s">
        <v>2</v>
      </c>
      <c r="C4">
        <v>6.4997902295786396</v>
      </c>
    </row>
    <row r="5" spans="1:3" x14ac:dyDescent="0.3">
      <c r="A5" t="s">
        <v>3</v>
      </c>
      <c r="C5">
        <v>6.0479796005583264</v>
      </c>
    </row>
    <row r="6" spans="1:3" x14ac:dyDescent="0.3">
      <c r="A6" t="s">
        <v>4</v>
      </c>
      <c r="C6">
        <v>6.4310348281431251</v>
      </c>
    </row>
    <row r="7" spans="1:3" x14ac:dyDescent="0.3">
      <c r="A7" t="s">
        <v>5</v>
      </c>
      <c r="C7">
        <v>5.8231131956002171</v>
      </c>
    </row>
    <row r="8" spans="1:3" x14ac:dyDescent="0.3">
      <c r="A8" t="s">
        <v>6</v>
      </c>
      <c r="C8">
        <v>6.4474012440456079</v>
      </c>
    </row>
    <row r="9" spans="1:3" x14ac:dyDescent="0.3">
      <c r="A9" t="s">
        <v>7</v>
      </c>
      <c r="C9">
        <v>2.0194301658722491</v>
      </c>
    </row>
    <row r="10" spans="1:3" x14ac:dyDescent="0.3">
      <c r="A10" t="s">
        <v>8</v>
      </c>
      <c r="C10">
        <v>4.0526373311222255</v>
      </c>
    </row>
    <row r="11" spans="1:3" x14ac:dyDescent="0.3">
      <c r="A11" t="s">
        <v>9</v>
      </c>
      <c r="C11">
        <v>4.7524064431216742</v>
      </c>
    </row>
    <row r="12" spans="1:3" x14ac:dyDescent="0.3">
      <c r="A12" t="s">
        <v>10</v>
      </c>
      <c r="C12">
        <v>7.0915563647398905</v>
      </c>
    </row>
    <row r="13" spans="1:3" x14ac:dyDescent="0.3">
      <c r="A13" t="s">
        <v>11</v>
      </c>
      <c r="C13">
        <v>4.7755160870155065</v>
      </c>
    </row>
    <row r="14" spans="1:3" x14ac:dyDescent="0.3">
      <c r="A14" t="s">
        <v>12</v>
      </c>
      <c r="C14">
        <v>4.9935105895414855</v>
      </c>
    </row>
    <row r="15" spans="1:3" x14ac:dyDescent="0.3">
      <c r="A15" t="s">
        <v>13</v>
      </c>
      <c r="C15">
        <v>5.8121305024829972</v>
      </c>
    </row>
    <row r="16" spans="1:3" x14ac:dyDescent="0.3">
      <c r="A16" t="s">
        <v>14</v>
      </c>
      <c r="B16">
        <v>371</v>
      </c>
      <c r="C16">
        <v>5.0652278245013598</v>
      </c>
    </row>
    <row r="17" spans="1:3" x14ac:dyDescent="0.3">
      <c r="A17" t="s">
        <v>15</v>
      </c>
      <c r="C17">
        <v>5.3417021165727689</v>
      </c>
    </row>
    <row r="18" spans="1:3" x14ac:dyDescent="0.3">
      <c r="A18" t="s">
        <v>16</v>
      </c>
      <c r="C18">
        <v>6.1647935514775973</v>
      </c>
    </row>
    <row r="19" spans="1:3" x14ac:dyDescent="0.3">
      <c r="A19" t="s">
        <v>17</v>
      </c>
      <c r="C19">
        <v>5.866510956508395</v>
      </c>
    </row>
    <row r="20" spans="1:3" x14ac:dyDescent="0.3">
      <c r="A20" t="s">
        <v>18</v>
      </c>
      <c r="C20">
        <v>6.0385909550544401</v>
      </c>
    </row>
    <row r="21" spans="1:3" x14ac:dyDescent="0.3">
      <c r="A21" t="s">
        <v>19</v>
      </c>
      <c r="B21">
        <v>366</v>
      </c>
      <c r="C21">
        <v>5.5273381878916332</v>
      </c>
    </row>
    <row r="22" spans="1:3" x14ac:dyDescent="0.3">
      <c r="A22" t="s">
        <v>20</v>
      </c>
      <c r="C22">
        <v>9.6975156197620063</v>
      </c>
    </row>
    <row r="23" spans="1:3" x14ac:dyDescent="0.3">
      <c r="A23" t="s">
        <v>21</v>
      </c>
      <c r="C23">
        <v>8.1295267803266693</v>
      </c>
    </row>
    <row r="24" spans="1:3" x14ac:dyDescent="0.3">
      <c r="A24" t="s">
        <v>22</v>
      </c>
      <c r="C24">
        <v>6.4632735310202127</v>
      </c>
    </row>
    <row r="25" spans="1:3" x14ac:dyDescent="0.3">
      <c r="A25" t="s">
        <v>23</v>
      </c>
      <c r="C25">
        <v>6.4384122037105289</v>
      </c>
    </row>
    <row r="26" spans="1:3" x14ac:dyDescent="0.3">
      <c r="A26" t="s">
        <v>24</v>
      </c>
      <c r="C26">
        <v>6.7992469292169462</v>
      </c>
    </row>
    <row r="27" spans="1:3" x14ac:dyDescent="0.3">
      <c r="A27" t="s">
        <v>25</v>
      </c>
      <c r="C27">
        <v>6.1559761953345618</v>
      </c>
    </row>
    <row r="28" spans="1:3" x14ac:dyDescent="0.3">
      <c r="A28" t="s">
        <v>26</v>
      </c>
      <c r="C28">
        <v>6.5957893517830799</v>
      </c>
    </row>
    <row r="29" spans="1:3" x14ac:dyDescent="0.3">
      <c r="A29" t="s">
        <v>27</v>
      </c>
      <c r="C29">
        <v>6.4132908164455245</v>
      </c>
    </row>
    <row r="30" spans="1:3" x14ac:dyDescent="0.3">
      <c r="A30" t="s">
        <v>28</v>
      </c>
      <c r="C30">
        <v>6.0052324431321429</v>
      </c>
    </row>
    <row r="31" spans="1:3" x14ac:dyDescent="0.3">
      <c r="A31" t="s">
        <v>29</v>
      </c>
      <c r="C31">
        <v>5.2276287740210376</v>
      </c>
    </row>
    <row r="32" spans="1:3" x14ac:dyDescent="0.3">
      <c r="A32" t="s">
        <v>30</v>
      </c>
      <c r="C32">
        <v>6.1505852008997284</v>
      </c>
    </row>
    <row r="33" spans="1:3" x14ac:dyDescent="0.3">
      <c r="A33" t="s">
        <v>31</v>
      </c>
      <c r="C33">
        <v>5.3994246136343849</v>
      </c>
    </row>
    <row r="34" spans="1:3" x14ac:dyDescent="0.3">
      <c r="A34" t="s">
        <v>32</v>
      </c>
      <c r="C34">
        <v>8.6102639475136158</v>
      </c>
    </row>
    <row r="35" spans="1:3" x14ac:dyDescent="0.3">
      <c r="A35" t="s">
        <v>33</v>
      </c>
      <c r="C35">
        <v>6.2818168974610229</v>
      </c>
    </row>
    <row r="36" spans="1:3" x14ac:dyDescent="0.3">
      <c r="A36" t="s">
        <v>34</v>
      </c>
      <c r="C36">
        <v>7.9760399885760913</v>
      </c>
    </row>
    <row r="37" spans="1:3" x14ac:dyDescent="0.3">
      <c r="A37" t="s">
        <v>35</v>
      </c>
      <c r="B37">
        <v>392</v>
      </c>
      <c r="C37">
        <v>7.6229766995204837</v>
      </c>
    </row>
    <row r="38" spans="1:3" x14ac:dyDescent="0.3">
      <c r="A38" t="s">
        <v>36</v>
      </c>
      <c r="C38">
        <v>8.9312779031908534</v>
      </c>
    </row>
    <row r="39" spans="1:3" x14ac:dyDescent="0.3">
      <c r="A39" t="s">
        <v>37</v>
      </c>
      <c r="B39">
        <v>363</v>
      </c>
      <c r="C39">
        <v>6.9553112021828474</v>
      </c>
    </row>
    <row r="40" spans="1:3" x14ac:dyDescent="0.3">
      <c r="A40" t="s">
        <v>38</v>
      </c>
      <c r="C40">
        <v>8.6343911267372313</v>
      </c>
    </row>
    <row r="41" spans="1:3" x14ac:dyDescent="0.3">
      <c r="A41" t="s">
        <v>39</v>
      </c>
      <c r="C41">
        <v>8.2581361082407305</v>
      </c>
    </row>
    <row r="42" spans="1:3" x14ac:dyDescent="0.3">
      <c r="A42" t="s">
        <v>40</v>
      </c>
      <c r="B42">
        <v>353</v>
      </c>
      <c r="C42">
        <v>7.6769400766492177</v>
      </c>
    </row>
    <row r="43" spans="1:3" x14ac:dyDescent="0.3">
      <c r="A43" t="s">
        <v>41</v>
      </c>
      <c r="B43">
        <v>351</v>
      </c>
      <c r="C43">
        <v>8.0139549418664764</v>
      </c>
    </row>
    <row r="44" spans="1:3" x14ac:dyDescent="0.3">
      <c r="A44" t="s">
        <v>42</v>
      </c>
      <c r="C44">
        <v>6.44551077184419</v>
      </c>
    </row>
    <row r="45" spans="1:3" x14ac:dyDescent="0.3">
      <c r="A45" t="s">
        <v>43</v>
      </c>
      <c r="C45">
        <v>6.259794319558857</v>
      </c>
    </row>
    <row r="46" spans="1:3" x14ac:dyDescent="0.3">
      <c r="A46" t="s">
        <v>44</v>
      </c>
      <c r="C46">
        <v>5.4523886767330421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aa848a-421e-4055-8cb6-97dfafb861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3E83327FED643B4AEEF44D364C86F" ma:contentTypeVersion="13" ma:contentTypeDescription="Create a new document." ma:contentTypeScope="" ma:versionID="f0f53d4e3c66e244b3fc552b4c52198f">
  <xsd:schema xmlns:xsd="http://www.w3.org/2001/XMLSchema" xmlns:xs="http://www.w3.org/2001/XMLSchema" xmlns:p="http://schemas.microsoft.com/office/2006/metadata/properties" xmlns:ns3="2eaa848a-421e-4055-8cb6-97dfafb86134" xmlns:ns4="069a4383-9f3e-47ae-874d-b59c3f6dbed8" targetNamespace="http://schemas.microsoft.com/office/2006/metadata/properties" ma:root="true" ma:fieldsID="c13b38cd95122844fed193cb15652d94" ns3:_="" ns4:_="">
    <xsd:import namespace="2eaa848a-421e-4055-8cb6-97dfafb86134"/>
    <xsd:import namespace="069a4383-9f3e-47ae-874d-b59c3f6dbe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848a-421e-4055-8cb6-97dfafb861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a4383-9f3e-47ae-874d-b59c3f6dbed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9D66F-7987-484C-AD62-906B2F7C970E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069a4383-9f3e-47ae-874d-b59c3f6dbed8"/>
    <ds:schemaRef ds:uri="http://schemas.microsoft.com/office/infopath/2007/PartnerControls"/>
    <ds:schemaRef ds:uri="http://schemas.openxmlformats.org/package/2006/metadata/core-properties"/>
    <ds:schemaRef ds:uri="2eaa848a-421e-4055-8cb6-97dfafb86134"/>
  </ds:schemaRefs>
</ds:datastoreItem>
</file>

<file path=customXml/itemProps2.xml><?xml version="1.0" encoding="utf-8"?>
<ds:datastoreItem xmlns:ds="http://schemas.openxmlformats.org/officeDocument/2006/customXml" ds:itemID="{68E45A78-BBD3-4CC0-ADB1-9F226AE460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E8AA1-696F-41DD-9CC0-0D90E77A0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a848a-421e-4055-8cb6-97dfafb86134"/>
    <ds:schemaRef ds:uri="069a4383-9f3e-47ae-874d-b59c3f6db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S-1(a)</vt:lpstr>
      <vt:lpstr>Data S-1(b)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Mineart</dc:creator>
  <cp:lastModifiedBy>Alice Williams</cp:lastModifiedBy>
  <dcterms:created xsi:type="dcterms:W3CDTF">2023-03-20T00:45:27Z</dcterms:created>
  <dcterms:modified xsi:type="dcterms:W3CDTF">2025-12-19T11:06:32Z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0x010100ECB3E83327FED643B4AEEF44D364C86F</vt:lpwstr>
  </property>
</Properties>
</file>