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ice\Dropbox\GPL Submissions\GPL Subm v38\GPL2553 (ex 51) Peters\SI\"/>
    </mc:Choice>
  </mc:AlternateContent>
  <xr:revisionPtr revIDLastSave="0" documentId="13_ncr:1_{F8FFB74A-9BAE-4D56-9A16-9DBB7270E4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-1 Per-sample data" sheetId="3" r:id="rId1"/>
    <sheet name="S-2 Per-run Nd TIMS data" sheetId="1" r:id="rId2"/>
    <sheet name="S-3 Medium-term 142Nd precision" sheetId="2" r:id="rId3"/>
    <sheet name="S-4 TIMS Sr isotopic data" sheetId="4" r:id="rId4"/>
    <sheet name="S-5 ICPMS Pb isotopic data" sheetId="5" r:id="rId5"/>
    <sheet name="S-6 Mixing model input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5" l="1"/>
  <c r="G14" i="5"/>
  <c r="F14" i="5"/>
  <c r="E14" i="5"/>
  <c r="D14" i="5"/>
  <c r="C14" i="5"/>
  <c r="H13" i="5" a="1"/>
  <c r="H13" i="5" s="1"/>
  <c r="G13" i="5"/>
  <c r="F13" i="5" a="1"/>
  <c r="F13" i="5" s="1"/>
  <c r="E13" i="5"/>
  <c r="D13" i="5" a="1"/>
  <c r="D13" i="5" s="1"/>
  <c r="C13" i="5"/>
  <c r="H12" i="5" a="1"/>
  <c r="H12" i="5" s="1"/>
  <c r="G12" i="5"/>
  <c r="F12" i="5" a="1"/>
  <c r="F12" i="5" s="1"/>
  <c r="E12" i="5"/>
  <c r="D12" i="5" a="1"/>
  <c r="D12" i="5" s="1"/>
  <c r="C12" i="5"/>
  <c r="H11" i="5" a="1"/>
  <c r="H11" i="5" s="1"/>
  <c r="G11" i="5"/>
  <c r="F11" i="5" a="1"/>
  <c r="F11" i="5" s="1"/>
  <c r="E11" i="5"/>
  <c r="D11" i="5" a="1"/>
  <c r="D11" i="5" s="1"/>
  <c r="C11" i="5"/>
  <c r="D11" i="4"/>
  <c r="C11" i="4"/>
  <c r="B11" i="4"/>
  <c r="AQ422" i="1" l="1"/>
  <c r="AE418" i="1"/>
  <c r="AW422" i="1" s="1"/>
  <c r="AC418" i="1"/>
  <c r="AC419" i="1" s="1" a="1"/>
  <c r="AC419" i="1" s="1"/>
  <c r="AV422" i="1" s="1"/>
  <c r="W418" i="1"/>
  <c r="W419" i="1" s="1" a="1"/>
  <c r="W419" i="1" s="1"/>
  <c r="AT422" i="1" s="1"/>
  <c r="O418" i="1"/>
  <c r="O419" i="1" s="1" a="1"/>
  <c r="O419" i="1" s="1"/>
  <c r="I418" i="1"/>
  <c r="AO422" i="1" s="1"/>
  <c r="AQ407" i="1"/>
  <c r="AQ408" i="1"/>
  <c r="AW408" i="1"/>
  <c r="AQ409" i="1"/>
  <c r="AQ406" i="1"/>
  <c r="AE402" i="1"/>
  <c r="AE403" i="1" s="1" a="1"/>
  <c r="AE403" i="1" s="1"/>
  <c r="AX407" i="1" s="1"/>
  <c r="AC402" i="1"/>
  <c r="AC403" i="1" s="1" a="1"/>
  <c r="AC403" i="1" s="1"/>
  <c r="AV409" i="1" s="1"/>
  <c r="W402" i="1"/>
  <c r="W403" i="1" s="1" a="1"/>
  <c r="W403" i="1" s="1"/>
  <c r="AT409" i="1" s="1"/>
  <c r="O402" i="1"/>
  <c r="O403" i="1" s="1" a="1"/>
  <c r="O403" i="1" s="1"/>
  <c r="I402" i="1"/>
  <c r="I403" i="1" s="1" a="1"/>
  <c r="I403" i="1" s="1"/>
  <c r="AP406" i="1" s="1"/>
  <c r="AQ382" i="1"/>
  <c r="AQ383" i="1"/>
  <c r="AQ384" i="1"/>
  <c r="AQ385" i="1"/>
  <c r="AQ386" i="1"/>
  <c r="AQ387" i="1"/>
  <c r="AQ388" i="1"/>
  <c r="AQ389" i="1"/>
  <c r="AW389" i="1"/>
  <c r="AQ390" i="1"/>
  <c r="AQ391" i="1"/>
  <c r="AQ381" i="1"/>
  <c r="AE377" i="1"/>
  <c r="AE378" i="1" s="1" a="1"/>
  <c r="AE378" i="1" s="1"/>
  <c r="AX385" i="1" s="1"/>
  <c r="AC377" i="1"/>
  <c r="AC378" i="1" s="1" a="1"/>
  <c r="AC378" i="1" s="1"/>
  <c r="AV382" i="1" s="1"/>
  <c r="W377" i="1"/>
  <c r="W378" i="1" s="1" a="1"/>
  <c r="W378" i="1" s="1"/>
  <c r="AT383" i="1" s="1"/>
  <c r="O377" i="1"/>
  <c r="O378" i="1" s="1" a="1"/>
  <c r="O378" i="1" s="1"/>
  <c r="I377" i="1"/>
  <c r="AO387" i="1" s="1"/>
  <c r="AW407" i="1" l="1"/>
  <c r="AV407" i="1"/>
  <c r="AP409" i="1"/>
  <c r="AV389" i="1"/>
  <c r="AX408" i="1"/>
  <c r="AW388" i="1"/>
  <c r="AV388" i="1"/>
  <c r="AU388" i="1"/>
  <c r="AX391" i="1"/>
  <c r="AT406" i="1"/>
  <c r="AU407" i="1"/>
  <c r="AV385" i="1"/>
  <c r="AU385" i="1"/>
  <c r="AV381" i="1"/>
  <c r="AW384" i="1"/>
  <c r="AW391" i="1"/>
  <c r="AX387" i="1"/>
  <c r="AX383" i="1"/>
  <c r="AV406" i="1"/>
  <c r="AX381" i="1"/>
  <c r="AU384" i="1"/>
  <c r="AV391" i="1"/>
  <c r="AW387" i="1"/>
  <c r="AW383" i="1"/>
  <c r="AX406" i="1"/>
  <c r="AW385" i="1"/>
  <c r="AU389" i="1"/>
  <c r="AW381" i="1"/>
  <c r="AV387" i="1"/>
  <c r="AV383" i="1"/>
  <c r="AX409" i="1"/>
  <c r="I419" i="1" a="1"/>
  <c r="I419" i="1" s="1"/>
  <c r="AP422" i="1" s="1"/>
  <c r="AE419" i="1" a="1"/>
  <c r="AE419" i="1" s="1"/>
  <c r="AX422" i="1" s="1"/>
  <c r="AO409" i="1"/>
  <c r="AV408" i="1"/>
  <c r="AS389" i="1"/>
  <c r="AT385" i="1"/>
  <c r="AW409" i="1"/>
  <c r="AU408" i="1"/>
  <c r="AS407" i="1"/>
  <c r="AS385" i="1"/>
  <c r="AT408" i="1"/>
  <c r="AO406" i="1"/>
  <c r="AU409" i="1"/>
  <c r="AS408" i="1"/>
  <c r="AS422" i="1"/>
  <c r="AU422" i="1"/>
  <c r="AT382" i="1"/>
  <c r="AU406" i="1"/>
  <c r="AS409" i="1"/>
  <c r="AO407" i="1"/>
  <c r="AT407" i="1"/>
  <c r="AS391" i="1"/>
  <c r="AT389" i="1"/>
  <c r="AS387" i="1"/>
  <c r="AS383" i="1"/>
  <c r="AS381" i="1"/>
  <c r="AX390" i="1"/>
  <c r="AO389" i="1"/>
  <c r="AX386" i="1"/>
  <c r="AO385" i="1"/>
  <c r="AU382" i="1"/>
  <c r="AS406" i="1"/>
  <c r="AP407" i="1"/>
  <c r="AU381" i="1"/>
  <c r="AU390" i="1"/>
  <c r="AX388" i="1"/>
  <c r="AU386" i="1"/>
  <c r="AX384" i="1"/>
  <c r="AT390" i="1"/>
  <c r="AT386" i="1"/>
  <c r="AS382" i="1"/>
  <c r="AW406" i="1"/>
  <c r="AP408" i="1"/>
  <c r="AT381" i="1"/>
  <c r="AS390" i="1"/>
  <c r="AS386" i="1"/>
  <c r="AV384" i="1"/>
  <c r="AO408" i="1"/>
  <c r="AO384" i="1"/>
  <c r="AO383" i="1"/>
  <c r="AT388" i="1"/>
  <c r="AT384" i="1"/>
  <c r="AX382" i="1"/>
  <c r="AU391" i="1"/>
  <c r="AW390" i="1"/>
  <c r="AO390" i="1"/>
  <c r="AS388" i="1"/>
  <c r="AU387" i="1"/>
  <c r="AW386" i="1"/>
  <c r="AO386" i="1"/>
  <c r="AS384" i="1"/>
  <c r="AU383" i="1"/>
  <c r="AW382" i="1"/>
  <c r="AO382" i="1"/>
  <c r="AO381" i="1"/>
  <c r="AO388" i="1"/>
  <c r="I378" i="1" a="1"/>
  <c r="I378" i="1" s="1"/>
  <c r="AO391" i="1"/>
  <c r="AT391" i="1"/>
  <c r="AV390" i="1"/>
  <c r="AX389" i="1"/>
  <c r="AT387" i="1"/>
  <c r="AV386" i="1"/>
  <c r="AP385" i="1" l="1"/>
  <c r="AP389" i="1"/>
  <c r="AP390" i="1"/>
  <c r="AP383" i="1"/>
  <c r="AP381" i="1"/>
  <c r="AP382" i="1"/>
  <c r="AP386" i="1"/>
  <c r="AP387" i="1"/>
  <c r="AP391" i="1"/>
  <c r="AP384" i="1"/>
  <c r="AP388" i="1"/>
  <c r="AQ360" i="1" l="1"/>
  <c r="AQ361" i="1"/>
  <c r="AQ362" i="1"/>
  <c r="AQ363" i="1"/>
  <c r="AQ364" i="1"/>
  <c r="AQ359" i="1"/>
  <c r="AE355" i="1"/>
  <c r="AE356" i="1" s="1" a="1"/>
  <c r="AE356" i="1" s="1"/>
  <c r="AX362" i="1" s="1"/>
  <c r="AC355" i="1"/>
  <c r="AC356" i="1" s="1" a="1"/>
  <c r="AC356" i="1" s="1"/>
  <c r="AV363" i="1" s="1"/>
  <c r="W355" i="1"/>
  <c r="W356" i="1" s="1" a="1"/>
  <c r="W356" i="1" s="1"/>
  <c r="AT359" i="1" s="1"/>
  <c r="O355" i="1"/>
  <c r="O356" i="1" s="1" a="1"/>
  <c r="O356" i="1" s="1"/>
  <c r="I355" i="1"/>
  <c r="AO362" i="1" s="1"/>
  <c r="AQ343" i="1"/>
  <c r="AQ344" i="1"/>
  <c r="AQ342" i="1"/>
  <c r="AE338" i="1"/>
  <c r="AE339" i="1" s="1" a="1"/>
  <c r="AE339" i="1" s="1"/>
  <c r="AX344" i="1" s="1"/>
  <c r="AC338" i="1"/>
  <c r="AU342" i="1" s="1"/>
  <c r="W338" i="1"/>
  <c r="W339" i="1" s="1" a="1"/>
  <c r="W339" i="1" s="1"/>
  <c r="AT344" i="1" s="1"/>
  <c r="O338" i="1"/>
  <c r="O339" i="1" s="1" a="1"/>
  <c r="O339" i="1" s="1"/>
  <c r="I338" i="1"/>
  <c r="I339" i="1" s="1" a="1"/>
  <c r="I339" i="1" s="1"/>
  <c r="AQ325" i="1"/>
  <c r="AQ324" i="1"/>
  <c r="AE320" i="1"/>
  <c r="AW324" i="1" s="1"/>
  <c r="AC320" i="1"/>
  <c r="AC321" i="1" s="1" a="1"/>
  <c r="AC321" i="1" s="1"/>
  <c r="AV325" i="1" s="1"/>
  <c r="W320" i="1"/>
  <c r="W321" i="1" s="1" a="1"/>
  <c r="W321" i="1" s="1"/>
  <c r="AT325" i="1" s="1"/>
  <c r="O320" i="1"/>
  <c r="O321" i="1" s="1" a="1"/>
  <c r="O321" i="1" s="1"/>
  <c r="I320" i="1"/>
  <c r="I321" i="1" s="1" a="1"/>
  <c r="I321" i="1" s="1"/>
  <c r="AX363" i="1" l="1"/>
  <c r="AT342" i="1"/>
  <c r="AT343" i="1"/>
  <c r="AW361" i="1"/>
  <c r="AV361" i="1"/>
  <c r="AC339" i="1" a="1"/>
  <c r="AC339" i="1" s="1"/>
  <c r="AV342" i="1" s="1"/>
  <c r="AU344" i="1"/>
  <c r="AU359" i="1"/>
  <c r="AU361" i="1"/>
  <c r="AT324" i="1"/>
  <c r="AE321" i="1" a="1"/>
  <c r="AE321" i="1" s="1"/>
  <c r="AX324" i="1" s="1"/>
  <c r="AS344" i="1"/>
  <c r="AW325" i="1"/>
  <c r="AS325" i="1"/>
  <c r="AU343" i="1"/>
  <c r="AW359" i="1"/>
  <c r="AS362" i="1"/>
  <c r="AX361" i="1"/>
  <c r="AW364" i="1"/>
  <c r="AW360" i="1"/>
  <c r="AV364" i="1"/>
  <c r="AV324" i="1"/>
  <c r="AO343" i="1"/>
  <c r="AT363" i="1"/>
  <c r="AS359" i="1"/>
  <c r="AS363" i="1"/>
  <c r="AX360" i="1"/>
  <c r="AV359" i="1"/>
  <c r="AV362" i="1"/>
  <c r="AV360" i="1"/>
  <c r="AX359" i="1"/>
  <c r="AU362" i="1"/>
  <c r="AS324" i="1"/>
  <c r="AU324" i="1"/>
  <c r="AS342" i="1"/>
  <c r="AX364" i="1"/>
  <c r="AT362" i="1"/>
  <c r="AP344" i="1"/>
  <c r="AP343" i="1"/>
  <c r="AP342" i="1"/>
  <c r="AP324" i="1"/>
  <c r="AP325" i="1"/>
  <c r="AV343" i="1"/>
  <c r="AO359" i="1"/>
  <c r="AO361" i="1"/>
  <c r="AO325" i="1"/>
  <c r="I356" i="1" a="1"/>
  <c r="I356" i="1" s="1"/>
  <c r="AO360" i="1"/>
  <c r="AX342" i="1"/>
  <c r="AU364" i="1"/>
  <c r="AW363" i="1"/>
  <c r="AO363" i="1"/>
  <c r="AS361" i="1"/>
  <c r="AU360" i="1"/>
  <c r="AO324" i="1"/>
  <c r="AX343" i="1"/>
  <c r="AO342" i="1"/>
  <c r="AO344" i="1"/>
  <c r="AW343" i="1"/>
  <c r="AV344" i="1"/>
  <c r="AT364" i="1"/>
  <c r="AT360" i="1"/>
  <c r="AO364" i="1"/>
  <c r="AT361" i="1"/>
  <c r="AW342" i="1"/>
  <c r="AS343" i="1"/>
  <c r="AU325" i="1"/>
  <c r="AW344" i="1"/>
  <c r="AS364" i="1"/>
  <c r="AU363" i="1"/>
  <c r="AW362" i="1"/>
  <c r="AS360" i="1"/>
  <c r="AQ310" i="1"/>
  <c r="AQ311" i="1"/>
  <c r="AQ309" i="1"/>
  <c r="AE305" i="1"/>
  <c r="AE306" i="1" s="1" a="1"/>
  <c r="AE306" i="1" s="1"/>
  <c r="AX310" i="1" s="1"/>
  <c r="AC305" i="1"/>
  <c r="AC306" i="1" s="1" a="1"/>
  <c r="AC306" i="1" s="1"/>
  <c r="AV311" i="1" s="1"/>
  <c r="W305" i="1"/>
  <c r="W306" i="1" s="1" a="1"/>
  <c r="W306" i="1" s="1"/>
  <c r="AT309" i="1" s="1"/>
  <c r="O305" i="1"/>
  <c r="O306" i="1" s="1" a="1"/>
  <c r="O306" i="1" s="1"/>
  <c r="I305" i="1"/>
  <c r="AO311" i="1" s="1"/>
  <c r="AO289" i="1"/>
  <c r="AQ289" i="1"/>
  <c r="AQ290" i="1"/>
  <c r="AO291" i="1"/>
  <c r="AQ291" i="1"/>
  <c r="AQ292" i="1"/>
  <c r="AP293" i="1"/>
  <c r="AQ293" i="1"/>
  <c r="AO294" i="1"/>
  <c r="AP294" i="1"/>
  <c r="AQ294" i="1"/>
  <c r="AQ295" i="1"/>
  <c r="AQ296" i="1"/>
  <c r="AP288" i="1"/>
  <c r="AO288" i="1"/>
  <c r="AQ288" i="1"/>
  <c r="AE284" i="1"/>
  <c r="AE285" i="1" s="1" a="1"/>
  <c r="AE285" i="1" s="1"/>
  <c r="AX291" i="1" s="1"/>
  <c r="AC284" i="1"/>
  <c r="AC285" i="1" s="1" a="1"/>
  <c r="AC285" i="1" s="1"/>
  <c r="AV292" i="1" s="1"/>
  <c r="W284" i="1"/>
  <c r="W285" i="1" s="1" a="1"/>
  <c r="W285" i="1" s="1"/>
  <c r="AT289" i="1" s="1"/>
  <c r="O284" i="1"/>
  <c r="O285" i="1" s="1" a="1"/>
  <c r="O285" i="1" s="1"/>
  <c r="I284" i="1"/>
  <c r="I285" i="1" s="1" a="1"/>
  <c r="I285" i="1" s="1"/>
  <c r="AP291" i="1" s="1"/>
  <c r="AQ181" i="1"/>
  <c r="AQ271" i="1"/>
  <c r="AE267" i="1"/>
  <c r="AE268" i="1" s="1" a="1"/>
  <c r="AE268" i="1" s="1"/>
  <c r="AX271" i="1" s="1"/>
  <c r="AC267" i="1"/>
  <c r="AC268" i="1" s="1" a="1"/>
  <c r="AC268" i="1" s="1"/>
  <c r="AV271" i="1" s="1"/>
  <c r="W267" i="1"/>
  <c r="AS271" i="1" s="1"/>
  <c r="O267" i="1"/>
  <c r="O268" i="1" s="1" a="1"/>
  <c r="O268" i="1" s="1"/>
  <c r="I267" i="1"/>
  <c r="AO271" i="1" s="1"/>
  <c r="AQ255" i="1"/>
  <c r="AX255" i="1"/>
  <c r="AQ256" i="1"/>
  <c r="AQ257" i="1"/>
  <c r="AQ254" i="1"/>
  <c r="AE250" i="1"/>
  <c r="AE251" i="1" s="1" a="1"/>
  <c r="AE251" i="1" s="1"/>
  <c r="AX256" i="1" s="1"/>
  <c r="AC250" i="1"/>
  <c r="AC251" i="1" s="1" a="1"/>
  <c r="AC251" i="1" s="1"/>
  <c r="AV257" i="1" s="1"/>
  <c r="W250" i="1"/>
  <c r="W251" i="1" s="1" a="1"/>
  <c r="W251" i="1" s="1"/>
  <c r="AT254" i="1" s="1"/>
  <c r="O250" i="1"/>
  <c r="O251" i="1" s="1" a="1"/>
  <c r="O251" i="1" s="1"/>
  <c r="I251" i="1" a="1"/>
  <c r="I251" i="1" s="1"/>
  <c r="AP257" i="1" s="1"/>
  <c r="I250" i="1"/>
  <c r="AO254" i="1" s="1"/>
  <c r="AQ234" i="1"/>
  <c r="AQ235" i="1"/>
  <c r="AQ236" i="1"/>
  <c r="AQ237" i="1"/>
  <c r="AQ238" i="1"/>
  <c r="AQ218" i="1"/>
  <c r="AQ219" i="1"/>
  <c r="AQ233" i="1"/>
  <c r="AE229" i="1"/>
  <c r="AE230" i="1" s="1" a="1"/>
  <c r="AE230" i="1" s="1"/>
  <c r="AX236" i="1" s="1"/>
  <c r="AC229" i="1"/>
  <c r="AC230" i="1" s="1" a="1"/>
  <c r="AC230" i="1" s="1"/>
  <c r="AV237" i="1" s="1"/>
  <c r="W229" i="1"/>
  <c r="W230" i="1" s="1" a="1"/>
  <c r="W230" i="1" s="1"/>
  <c r="AT234" i="1" s="1"/>
  <c r="O229" i="1"/>
  <c r="O230" i="1" s="1" a="1"/>
  <c r="O230" i="1" s="1"/>
  <c r="I229" i="1"/>
  <c r="AO233" i="1" s="1"/>
  <c r="AQ217" i="1"/>
  <c r="AE213" i="1"/>
  <c r="AE214" i="1" s="1" a="1"/>
  <c r="AE214" i="1" s="1"/>
  <c r="AX218" i="1" s="1"/>
  <c r="AC213" i="1"/>
  <c r="AC214" i="1" s="1" a="1"/>
  <c r="AC214" i="1" s="1"/>
  <c r="AV217" i="1" s="1"/>
  <c r="W213" i="1"/>
  <c r="W214" i="1" s="1" a="1"/>
  <c r="W214" i="1" s="1"/>
  <c r="AT218" i="1" s="1"/>
  <c r="O213" i="1"/>
  <c r="O214" i="1" s="1" a="1"/>
  <c r="O214" i="1" s="1"/>
  <c r="I213" i="1"/>
  <c r="AO218" i="1" s="1"/>
  <c r="AP255" i="1" l="1"/>
  <c r="AW291" i="1"/>
  <c r="AU296" i="1"/>
  <c r="AX325" i="1"/>
  <c r="AS236" i="1"/>
  <c r="AW295" i="1"/>
  <c r="AX290" i="1"/>
  <c r="AO309" i="1"/>
  <c r="AU257" i="1"/>
  <c r="AO257" i="1"/>
  <c r="AO295" i="1"/>
  <c r="AP290" i="1"/>
  <c r="AO256" i="1"/>
  <c r="AO290" i="1"/>
  <c r="AO310" i="1"/>
  <c r="AU311" i="1"/>
  <c r="AU237" i="1"/>
  <c r="AO293" i="1"/>
  <c r="AO236" i="1"/>
  <c r="I230" i="1" a="1"/>
  <c r="I230" i="1" s="1"/>
  <c r="W268" i="1" a="1"/>
  <c r="W268" i="1" s="1"/>
  <c r="AT271" i="1" s="1"/>
  <c r="AV233" i="1"/>
  <c r="AS233" i="1"/>
  <c r="AT237" i="1"/>
  <c r="AU292" i="1"/>
  <c r="AP289" i="1"/>
  <c r="AU233" i="1"/>
  <c r="AS237" i="1"/>
  <c r="AX219" i="1"/>
  <c r="AO255" i="1"/>
  <c r="AP295" i="1"/>
  <c r="AT233" i="1"/>
  <c r="AV234" i="1"/>
  <c r="AW310" i="1"/>
  <c r="AU236" i="1"/>
  <c r="AO217" i="1"/>
  <c r="AO219" i="1"/>
  <c r="AT236" i="1"/>
  <c r="AX294" i="1"/>
  <c r="AS293" i="1"/>
  <c r="AX237" i="1"/>
  <c r="AX234" i="1"/>
  <c r="AV310" i="1"/>
  <c r="AT288" i="1"/>
  <c r="AU310" i="1"/>
  <c r="AX238" i="1"/>
  <c r="AV288" i="1"/>
  <c r="AV294" i="1"/>
  <c r="AV290" i="1"/>
  <c r="AT310" i="1"/>
  <c r="AX235" i="1"/>
  <c r="AW256" i="1"/>
  <c r="AX288" i="1"/>
  <c r="AS295" i="1"/>
  <c r="AU294" i="1"/>
  <c r="AW293" i="1"/>
  <c r="AS291" i="1"/>
  <c r="AU290" i="1"/>
  <c r="AW289" i="1"/>
  <c r="AX309" i="1"/>
  <c r="AS310" i="1"/>
  <c r="I214" i="1" a="1"/>
  <c r="I214" i="1" s="1"/>
  <c r="AW233" i="1"/>
  <c r="AV238" i="1"/>
  <c r="AW235" i="1"/>
  <c r="AS288" i="1"/>
  <c r="AX296" i="1"/>
  <c r="AP296" i="1"/>
  <c r="AT294" i="1"/>
  <c r="AV293" i="1"/>
  <c r="AX292" i="1"/>
  <c r="AP292" i="1"/>
  <c r="AT290" i="1"/>
  <c r="AV289" i="1"/>
  <c r="AS309" i="1"/>
  <c r="AX311" i="1"/>
  <c r="AP361" i="1"/>
  <c r="AP362" i="1"/>
  <c r="AP363" i="1"/>
  <c r="AP360" i="1"/>
  <c r="AP359" i="1"/>
  <c r="AP364" i="1"/>
  <c r="AT296" i="1"/>
  <c r="AT292" i="1"/>
  <c r="AX233" i="1"/>
  <c r="AW234" i="1"/>
  <c r="AS296" i="1"/>
  <c r="AW294" i="1"/>
  <c r="AS292" i="1"/>
  <c r="AU291" i="1"/>
  <c r="AW290" i="1"/>
  <c r="AS311" i="1"/>
  <c r="AT295" i="1"/>
  <c r="AX289" i="1"/>
  <c r="AV309" i="1"/>
  <c r="AW238" i="1"/>
  <c r="AS238" i="1"/>
  <c r="AV235" i="1"/>
  <c r="AP254" i="1"/>
  <c r="AP256" i="1"/>
  <c r="AU288" i="1"/>
  <c r="AW296" i="1"/>
  <c r="AO296" i="1"/>
  <c r="AS294" i="1"/>
  <c r="AU293" i="1"/>
  <c r="AW292" i="1"/>
  <c r="AO292" i="1"/>
  <c r="AS290" i="1"/>
  <c r="AU289" i="1"/>
  <c r="I306" i="1" a="1"/>
  <c r="I306" i="1" s="1"/>
  <c r="AU309" i="1"/>
  <c r="AW311" i="1"/>
  <c r="AS289" i="1"/>
  <c r="AV295" i="1"/>
  <c r="AV291" i="1"/>
  <c r="AT311" i="1"/>
  <c r="AU295" i="1"/>
  <c r="AW271" i="1"/>
  <c r="AX293" i="1"/>
  <c r="AT291" i="1"/>
  <c r="AX217" i="1"/>
  <c r="AV236" i="1"/>
  <c r="AU235" i="1"/>
  <c r="AW288" i="1"/>
  <c r="AV296" i="1"/>
  <c r="AX295" i="1"/>
  <c r="AT293" i="1"/>
  <c r="AW309" i="1"/>
  <c r="AO235" i="1"/>
  <c r="AS257" i="1"/>
  <c r="AW255" i="1"/>
  <c r="AT256" i="1"/>
  <c r="AV255" i="1"/>
  <c r="AW218" i="1"/>
  <c r="AX254" i="1"/>
  <c r="AS256" i="1"/>
  <c r="AU255" i="1"/>
  <c r="AS217" i="1"/>
  <c r="AT219" i="1"/>
  <c r="AV218" i="1"/>
  <c r="AU238" i="1"/>
  <c r="AW237" i="1"/>
  <c r="AO237" i="1"/>
  <c r="AS235" i="1"/>
  <c r="AU234" i="1"/>
  <c r="AS254" i="1"/>
  <c r="AX257" i="1"/>
  <c r="AT255" i="1"/>
  <c r="I268" i="1" a="1"/>
  <c r="I268" i="1" s="1"/>
  <c r="AP271" i="1" s="1"/>
  <c r="AS218" i="1"/>
  <c r="AT257" i="1"/>
  <c r="AV256" i="1"/>
  <c r="AW219" i="1"/>
  <c r="AU256" i="1"/>
  <c r="AV219" i="1"/>
  <c r="AO238" i="1"/>
  <c r="AO234" i="1"/>
  <c r="AV254" i="1"/>
  <c r="AU219" i="1"/>
  <c r="AT235" i="1"/>
  <c r="AU217" i="1"/>
  <c r="AT217" i="1"/>
  <c r="AS219" i="1"/>
  <c r="AU218" i="1"/>
  <c r="AT238" i="1"/>
  <c r="AU254" i="1"/>
  <c r="AW257" i="1"/>
  <c r="AS255" i="1"/>
  <c r="AW217" i="1"/>
  <c r="AW236" i="1"/>
  <c r="AS234" i="1"/>
  <c r="AW254" i="1"/>
  <c r="AU271" i="1"/>
  <c r="AP310" i="1" l="1"/>
  <c r="AP311" i="1"/>
  <c r="AP309" i="1"/>
  <c r="AP219" i="1"/>
  <c r="AP218" i="1"/>
  <c r="AP217" i="1"/>
  <c r="AP236" i="1"/>
  <c r="AP237" i="1"/>
  <c r="AP234" i="1"/>
  <c r="AP235" i="1"/>
  <c r="AP233" i="1"/>
  <c r="AP238" i="1"/>
  <c r="AQ202" i="1" l="1"/>
  <c r="AE198" i="1"/>
  <c r="AE199" i="1" s="1" a="1"/>
  <c r="AE199" i="1" s="1"/>
  <c r="AX202" i="1" s="1"/>
  <c r="AC198" i="1"/>
  <c r="AC199" i="1" s="1" a="1"/>
  <c r="AC199" i="1" s="1"/>
  <c r="AV202" i="1" s="1"/>
  <c r="W198" i="1"/>
  <c r="W199" i="1" s="1" a="1"/>
  <c r="W199" i="1" s="1"/>
  <c r="AT202" i="1" s="1"/>
  <c r="O198" i="1"/>
  <c r="O199" i="1" s="1" a="1"/>
  <c r="O199" i="1" s="1"/>
  <c r="I198" i="1"/>
  <c r="I199" i="1" s="1" a="1"/>
  <c r="I199" i="1" s="1"/>
  <c r="AP202" i="1" s="1"/>
  <c r="AQ182" i="1"/>
  <c r="AQ183" i="1"/>
  <c r="AQ184" i="1"/>
  <c r="O178" i="1" a="1"/>
  <c r="O178" i="1" s="1"/>
  <c r="AE177" i="1"/>
  <c r="AW182" i="1" s="1"/>
  <c r="AC177" i="1"/>
  <c r="AU183" i="1" s="1"/>
  <c r="W177" i="1"/>
  <c r="AS184" i="1" s="1"/>
  <c r="O177" i="1"/>
  <c r="I177" i="1"/>
  <c r="AO182" i="1" s="1"/>
  <c r="AQ168" i="1"/>
  <c r="AQ167" i="1"/>
  <c r="AW202" i="1" l="1"/>
  <c r="AU202" i="1"/>
  <c r="AW184" i="1"/>
  <c r="AO202" i="1"/>
  <c r="I178" i="1" a="1"/>
  <c r="I178" i="1" s="1"/>
  <c r="AS183" i="1"/>
  <c r="AU182" i="1"/>
  <c r="AS202" i="1"/>
  <c r="AS181" i="1"/>
  <c r="AO184" i="1"/>
  <c r="AS182" i="1"/>
  <c r="AU181" i="1"/>
  <c r="AE178" i="1" a="1"/>
  <c r="AE178" i="1" s="1"/>
  <c r="AW181" i="1"/>
  <c r="AU184" i="1"/>
  <c r="AW183" i="1"/>
  <c r="AO183" i="1"/>
  <c r="AO181" i="1"/>
  <c r="AC178" i="1" a="1"/>
  <c r="AC178" i="1" s="1"/>
  <c r="W178" i="1" a="1"/>
  <c r="W178" i="1" s="1"/>
  <c r="AE163" i="1"/>
  <c r="AC163" i="1"/>
  <c r="W163" i="1"/>
  <c r="O163" i="1"/>
  <c r="O164" i="1" s="1" a="1"/>
  <c r="O164" i="1" s="1"/>
  <c r="I163" i="1"/>
  <c r="AQ145" i="1"/>
  <c r="AQ146" i="1"/>
  <c r="AQ147" i="1"/>
  <c r="AQ148" i="1"/>
  <c r="AQ149" i="1"/>
  <c r="AQ150" i="1"/>
  <c r="AO151" i="1"/>
  <c r="AQ151" i="1"/>
  <c r="AO152" i="1"/>
  <c r="AQ152" i="1"/>
  <c r="AQ144" i="1"/>
  <c r="AE140" i="1"/>
  <c r="AE141" i="1" s="1" a="1"/>
  <c r="AE141" i="1" s="1"/>
  <c r="AX147" i="1" s="1"/>
  <c r="AC140" i="1"/>
  <c r="AC141" i="1" s="1" a="1"/>
  <c r="AC141" i="1" s="1"/>
  <c r="AV148" i="1" s="1"/>
  <c r="W140" i="1"/>
  <c r="W141" i="1" s="1" a="1"/>
  <c r="W141" i="1" s="1"/>
  <c r="AT145" i="1" s="1"/>
  <c r="O140" i="1"/>
  <c r="O141" i="1" s="1" a="1"/>
  <c r="O141" i="1" s="1"/>
  <c r="I140" i="1"/>
  <c r="AO148" i="1" s="1"/>
  <c r="AQ124" i="1"/>
  <c r="AQ125" i="1"/>
  <c r="AQ126" i="1"/>
  <c r="AO127" i="1"/>
  <c r="AQ127" i="1"/>
  <c r="AQ128" i="1"/>
  <c r="AQ129" i="1"/>
  <c r="AQ123" i="1"/>
  <c r="AE119" i="1"/>
  <c r="AE120" i="1" s="1" a="1"/>
  <c r="AE120" i="1" s="1"/>
  <c r="AX126" i="1" s="1"/>
  <c r="AC119" i="1"/>
  <c r="AU125" i="1" s="1"/>
  <c r="W119" i="1"/>
  <c r="W120" i="1" s="1" a="1"/>
  <c r="W120" i="1" s="1"/>
  <c r="AT124" i="1" s="1"/>
  <c r="O119" i="1"/>
  <c r="O120" i="1" s="1" a="1"/>
  <c r="O120" i="1" s="1"/>
  <c r="I119" i="1"/>
  <c r="AO124" i="1" s="1"/>
  <c r="AQ110" i="1"/>
  <c r="AW110" i="1"/>
  <c r="AQ109" i="1"/>
  <c r="AE105" i="1"/>
  <c r="AE106" i="1" s="1" a="1"/>
  <c r="AE106" i="1" s="1"/>
  <c r="AX110" i="1" s="1"/>
  <c r="AC105" i="1"/>
  <c r="AC106" i="1" s="1" a="1"/>
  <c r="AC106" i="1" s="1"/>
  <c r="AV110" i="1" s="1"/>
  <c r="W105" i="1"/>
  <c r="W106" i="1" s="1" a="1"/>
  <c r="W106" i="1" s="1"/>
  <c r="AT110" i="1" s="1"/>
  <c r="O105" i="1"/>
  <c r="O106" i="1" s="1" a="1"/>
  <c r="O106" i="1" s="1"/>
  <c r="I105" i="1"/>
  <c r="AO109" i="1" s="1"/>
  <c r="AQ97" i="1"/>
  <c r="AQ98" i="1"/>
  <c r="AE93" i="1"/>
  <c r="AE94" i="1" s="1" a="1"/>
  <c r="AE94" i="1" s="1"/>
  <c r="AX97" i="1" s="1"/>
  <c r="AC93" i="1"/>
  <c r="AU98" i="1" s="1"/>
  <c r="W93" i="1"/>
  <c r="W94" i="1" s="1" a="1"/>
  <c r="W94" i="1" s="1"/>
  <c r="AT97" i="1" s="1"/>
  <c r="O93" i="1"/>
  <c r="O94" i="1" s="1" a="1"/>
  <c r="O94" i="1" s="1"/>
  <c r="I93" i="1"/>
  <c r="AO97" i="1" s="1"/>
  <c r="AO125" i="1" l="1"/>
  <c r="AO126" i="1"/>
  <c r="I120" i="1" a="1"/>
  <c r="I120" i="1" s="1"/>
  <c r="AP123" i="1" s="1"/>
  <c r="AW126" i="1"/>
  <c r="AX146" i="1"/>
  <c r="AX123" i="1"/>
  <c r="AS123" i="1"/>
  <c r="AU110" i="1"/>
  <c r="AU123" i="1"/>
  <c r="AX129" i="1"/>
  <c r="AU124" i="1"/>
  <c r="AU128" i="1"/>
  <c r="AO150" i="1"/>
  <c r="AS128" i="1"/>
  <c r="AT123" i="1"/>
  <c r="AS124" i="1"/>
  <c r="AW151" i="1"/>
  <c r="I106" i="1" a="1"/>
  <c r="I106" i="1" s="1"/>
  <c r="AU126" i="1"/>
  <c r="AU148" i="1"/>
  <c r="AT127" i="1"/>
  <c r="AO110" i="1"/>
  <c r="AS127" i="1"/>
  <c r="AS125" i="1"/>
  <c r="I141" i="1" a="1"/>
  <c r="I141" i="1" s="1"/>
  <c r="AP148" i="1" s="1"/>
  <c r="AW152" i="1"/>
  <c r="AC120" i="1" a="1"/>
  <c r="AC120" i="1" s="1"/>
  <c r="AV129" i="1" s="1"/>
  <c r="AU127" i="1"/>
  <c r="AS129" i="1"/>
  <c r="AX150" i="1"/>
  <c r="AW147" i="1"/>
  <c r="AO123" i="1"/>
  <c r="AO129" i="1"/>
  <c r="AU152" i="1"/>
  <c r="AO147" i="1"/>
  <c r="AP126" i="1"/>
  <c r="AP127" i="1"/>
  <c r="AP129" i="1"/>
  <c r="AP124" i="1"/>
  <c r="AP128" i="1"/>
  <c r="AP125" i="1"/>
  <c r="AX125" i="1"/>
  <c r="AT152" i="1"/>
  <c r="AT109" i="1"/>
  <c r="AT144" i="1"/>
  <c r="AS152" i="1"/>
  <c r="AU151" i="1"/>
  <c r="AW150" i="1"/>
  <c r="AS148" i="1"/>
  <c r="AU147" i="1"/>
  <c r="AW146" i="1"/>
  <c r="AO146" i="1"/>
  <c r="AW168" i="1"/>
  <c r="AW167" i="1"/>
  <c r="W164" i="1" a="1"/>
  <c r="W164" i="1" s="1"/>
  <c r="AS167" i="1"/>
  <c r="AS168" i="1"/>
  <c r="AS110" i="1"/>
  <c r="AW129" i="1"/>
  <c r="AW125" i="1"/>
  <c r="AV109" i="1"/>
  <c r="AW123" i="1"/>
  <c r="AX128" i="1"/>
  <c r="AT126" i="1"/>
  <c r="AX124" i="1"/>
  <c r="AV144" i="1"/>
  <c r="AT151" i="1"/>
  <c r="AV150" i="1"/>
  <c r="AX149" i="1"/>
  <c r="AP149" i="1"/>
  <c r="AT147" i="1"/>
  <c r="AV146" i="1"/>
  <c r="AX145" i="1"/>
  <c r="AE164" i="1" a="1"/>
  <c r="AE164" i="1" s="1"/>
  <c r="AX182" i="1"/>
  <c r="AX183" i="1"/>
  <c r="AX184" i="1"/>
  <c r="AX181" i="1"/>
  <c r="AV151" i="1"/>
  <c r="AT148" i="1"/>
  <c r="AC164" i="1" a="1"/>
  <c r="AC164" i="1" s="1"/>
  <c r="AU167" i="1"/>
  <c r="AU168" i="1"/>
  <c r="AX109" i="1"/>
  <c r="AU129" i="1"/>
  <c r="AW128" i="1"/>
  <c r="AO128" i="1"/>
  <c r="AS126" i="1"/>
  <c r="AW124" i="1"/>
  <c r="AO144" i="1"/>
  <c r="AX144" i="1"/>
  <c r="AS151" i="1"/>
  <c r="AU150" i="1"/>
  <c r="AW149" i="1"/>
  <c r="AO149" i="1"/>
  <c r="AS147" i="1"/>
  <c r="AU146" i="1"/>
  <c r="AW145" i="1"/>
  <c r="AO145" i="1"/>
  <c r="AT181" i="1"/>
  <c r="AT184" i="1"/>
  <c r="AT182" i="1"/>
  <c r="AT183" i="1"/>
  <c r="AS149" i="1"/>
  <c r="AS145" i="1"/>
  <c r="AV147" i="1"/>
  <c r="AS109" i="1"/>
  <c r="AT129" i="1"/>
  <c r="AX127" i="1"/>
  <c r="AT125" i="1"/>
  <c r="AS144" i="1"/>
  <c r="AX152" i="1"/>
  <c r="AP152" i="1"/>
  <c r="AT150" i="1"/>
  <c r="AV149" i="1"/>
  <c r="AX148" i="1"/>
  <c r="AT146" i="1"/>
  <c r="AV145" i="1"/>
  <c r="AO168" i="1"/>
  <c r="AO167" i="1"/>
  <c r="AV183" i="1"/>
  <c r="AV181" i="1"/>
  <c r="AV182" i="1"/>
  <c r="AV184" i="1"/>
  <c r="AP182" i="1"/>
  <c r="AP181" i="1"/>
  <c r="AP184" i="1"/>
  <c r="AP183" i="1"/>
  <c r="AS150" i="1"/>
  <c r="AU149" i="1"/>
  <c r="AW148" i="1"/>
  <c r="AS146" i="1"/>
  <c r="AU145" i="1"/>
  <c r="I164" i="1" a="1"/>
  <c r="I164" i="1" s="1"/>
  <c r="AU109" i="1"/>
  <c r="AW127" i="1"/>
  <c r="AU144" i="1"/>
  <c r="AW109" i="1"/>
  <c r="AT128" i="1"/>
  <c r="AW144" i="1"/>
  <c r="AV152" i="1"/>
  <c r="AX151" i="1"/>
  <c r="AP151" i="1"/>
  <c r="AT149" i="1"/>
  <c r="AT98" i="1"/>
  <c r="AC94" i="1" a="1"/>
  <c r="AC94" i="1" s="1"/>
  <c r="AS97" i="1"/>
  <c r="AX98" i="1"/>
  <c r="AW98" i="1"/>
  <c r="AO98" i="1"/>
  <c r="I94" i="1" a="1"/>
  <c r="I94" i="1" s="1"/>
  <c r="AS98" i="1"/>
  <c r="AU97" i="1"/>
  <c r="AW97" i="1"/>
  <c r="AP145" i="1" l="1"/>
  <c r="AV125" i="1"/>
  <c r="AV123" i="1"/>
  <c r="AP147" i="1"/>
  <c r="AP150" i="1"/>
  <c r="AP146" i="1"/>
  <c r="AP144" i="1"/>
  <c r="AV127" i="1"/>
  <c r="AV126" i="1"/>
  <c r="AV124" i="1"/>
  <c r="AP110" i="1"/>
  <c r="AP109" i="1"/>
  <c r="AV128" i="1"/>
  <c r="AV167" i="1"/>
  <c r="AV168" i="1"/>
  <c r="AT167" i="1"/>
  <c r="AT168" i="1"/>
  <c r="AX168" i="1"/>
  <c r="AX167" i="1"/>
  <c r="AP168" i="1"/>
  <c r="AP167" i="1"/>
  <c r="AV97" i="1"/>
  <c r="AV98" i="1"/>
  <c r="AP97" i="1"/>
  <c r="AP98" i="1"/>
  <c r="AQ82" i="1" l="1"/>
  <c r="AE78" i="1"/>
  <c r="AE79" i="1" s="1" a="1"/>
  <c r="AE79" i="1" s="1"/>
  <c r="AX82" i="1" s="1"/>
  <c r="AC78" i="1"/>
  <c r="AC79" i="1" s="1" a="1"/>
  <c r="AC79" i="1" s="1"/>
  <c r="AV82" i="1" s="1"/>
  <c r="W78" i="1"/>
  <c r="W79" i="1" s="1" a="1"/>
  <c r="W79" i="1" s="1"/>
  <c r="AT82" i="1" s="1"/>
  <c r="O78" i="1"/>
  <c r="O79" i="1" s="1" a="1"/>
  <c r="O79" i="1" s="1"/>
  <c r="I78" i="1"/>
  <c r="AO82" i="1" s="1"/>
  <c r="AQ66" i="1"/>
  <c r="AQ67" i="1"/>
  <c r="AQ65" i="1"/>
  <c r="AE61" i="1"/>
  <c r="AW66" i="1" s="1"/>
  <c r="AC61" i="1"/>
  <c r="AC62" i="1" s="1" a="1"/>
  <c r="AC62" i="1" s="1"/>
  <c r="AV67" i="1" s="1"/>
  <c r="W61" i="1"/>
  <c r="W62" i="1" s="1" a="1"/>
  <c r="W62" i="1" s="1"/>
  <c r="AT65" i="1" s="1"/>
  <c r="O61" i="1"/>
  <c r="O62" i="1" s="1" a="1"/>
  <c r="O62" i="1" s="1"/>
  <c r="I61" i="1"/>
  <c r="AO66" i="1" s="1"/>
  <c r="AQ38" i="1"/>
  <c r="AQ39" i="1"/>
  <c r="AQ37" i="1"/>
  <c r="AE33" i="1"/>
  <c r="AE34" i="1" s="1" a="1"/>
  <c r="AE34" i="1" s="1"/>
  <c r="AX38" i="1" s="1"/>
  <c r="AC33" i="1"/>
  <c r="AC34" i="1" s="1" a="1"/>
  <c r="AC34" i="1" s="1"/>
  <c r="AV37" i="1" s="1"/>
  <c r="W33" i="1"/>
  <c r="W34" i="1" s="1" a="1"/>
  <c r="W34" i="1" s="1"/>
  <c r="AT37" i="1" s="1"/>
  <c r="O33" i="1"/>
  <c r="O34" i="1" s="1" a="1"/>
  <c r="O34" i="1" s="1"/>
  <c r="I33" i="1"/>
  <c r="AO38" i="1" s="1"/>
  <c r="AU66" i="1" l="1"/>
  <c r="AT39" i="1"/>
  <c r="I34" i="1" a="1"/>
  <c r="I34" i="1" s="1"/>
  <c r="AP38" i="1" s="1"/>
  <c r="AO39" i="1"/>
  <c r="AV66" i="1"/>
  <c r="AV65" i="1"/>
  <c r="AT66" i="1"/>
  <c r="AT67" i="1"/>
  <c r="AV38" i="1"/>
  <c r="AS67" i="1"/>
  <c r="AU38" i="1"/>
  <c r="AE62" i="1" a="1"/>
  <c r="AE62" i="1" s="1"/>
  <c r="AX66" i="1" s="1"/>
  <c r="AO37" i="1"/>
  <c r="AV39" i="1"/>
  <c r="AS65" i="1"/>
  <c r="AS66" i="1"/>
  <c r="AW37" i="1"/>
  <c r="AU65" i="1"/>
  <c r="I79" i="1" a="1"/>
  <c r="I79" i="1" s="1"/>
  <c r="AP82" i="1" s="1"/>
  <c r="AU82" i="1"/>
  <c r="AU37" i="1"/>
  <c r="AU39" i="1"/>
  <c r="AW38" i="1"/>
  <c r="AS39" i="1"/>
  <c r="AT38" i="1"/>
  <c r="AS38" i="1"/>
  <c r="AO65" i="1"/>
  <c r="AX37" i="1"/>
  <c r="I62" i="1" a="1"/>
  <c r="I62" i="1" s="1"/>
  <c r="AW67" i="1"/>
  <c r="AO67" i="1"/>
  <c r="AW82" i="1"/>
  <c r="AX39" i="1"/>
  <c r="AW65" i="1"/>
  <c r="AS37" i="1"/>
  <c r="AW39" i="1"/>
  <c r="AU67" i="1"/>
  <c r="AS82" i="1"/>
  <c r="AE17" i="1"/>
  <c r="AE18" i="1" s="1" a="1"/>
  <c r="AE18" i="1" s="1"/>
  <c r="AX21" i="1" s="1"/>
  <c r="AC17" i="1"/>
  <c r="AU21" i="1" s="1"/>
  <c r="W17" i="1"/>
  <c r="W18" i="1" s="1" a="1"/>
  <c r="W18" i="1" s="1"/>
  <c r="O17" i="1"/>
  <c r="O18" i="1" s="1" a="1"/>
  <c r="O18" i="1" s="1"/>
  <c r="I17" i="1"/>
  <c r="I18" i="1" s="1" a="1"/>
  <c r="I18" i="1" s="1"/>
  <c r="AX65" i="1" l="1"/>
  <c r="AP39" i="1"/>
  <c r="AP37" i="1"/>
  <c r="AX67" i="1"/>
  <c r="AP65" i="1"/>
  <c r="AP66" i="1"/>
  <c r="AP67" i="1"/>
  <c r="AC18" i="1" a="1"/>
  <c r="AC18" i="1" s="1"/>
  <c r="AS21" i="1" l="1"/>
  <c r="AQ21" i="1"/>
  <c r="C13" i="2"/>
  <c r="C12" i="2"/>
  <c r="C11" i="2"/>
  <c r="AR21" i="1" s="1"/>
  <c r="AV21" i="1"/>
  <c r="AT21" i="1"/>
  <c r="AO21" i="1"/>
  <c r="AR390" i="1" l="1"/>
  <c r="AR386" i="1"/>
  <c r="AR406" i="1"/>
  <c r="AR409" i="1"/>
  <c r="AR384" i="1"/>
  <c r="AR381" i="1"/>
  <c r="AR407" i="1"/>
  <c r="AR422" i="1"/>
  <c r="AR391" i="1"/>
  <c r="AR387" i="1"/>
  <c r="AR408" i="1"/>
  <c r="AR382" i="1"/>
  <c r="AR383" i="1"/>
  <c r="AR388" i="1"/>
  <c r="AR385" i="1"/>
  <c r="AR389" i="1"/>
  <c r="AR342" i="1"/>
  <c r="AR364" i="1"/>
  <c r="AR325" i="1"/>
  <c r="AR361" i="1"/>
  <c r="AR360" i="1"/>
  <c r="AR362" i="1"/>
  <c r="AR343" i="1"/>
  <c r="AR363" i="1"/>
  <c r="AR359" i="1"/>
  <c r="AR324" i="1"/>
  <c r="AR344" i="1"/>
  <c r="AR309" i="1"/>
  <c r="AR288" i="1"/>
  <c r="AR218" i="1"/>
  <c r="AR289" i="1"/>
  <c r="AR296" i="1"/>
  <c r="AR293" i="1"/>
  <c r="AR271" i="1"/>
  <c r="AR311" i="1"/>
  <c r="AR238" i="1"/>
  <c r="AR235" i="1"/>
  <c r="AR290" i="1"/>
  <c r="AR254" i="1"/>
  <c r="AR234" i="1"/>
  <c r="AR292" i="1"/>
  <c r="AR257" i="1"/>
  <c r="AR236" i="1"/>
  <c r="AR217" i="1"/>
  <c r="AR237" i="1"/>
  <c r="AR219" i="1"/>
  <c r="AR295" i="1"/>
  <c r="AR256" i="1"/>
  <c r="AR294" i="1"/>
  <c r="AR310" i="1"/>
  <c r="AR233" i="1"/>
  <c r="AR291" i="1"/>
  <c r="AR255" i="1"/>
  <c r="AR181" i="1"/>
  <c r="AR202" i="1"/>
  <c r="AR183" i="1"/>
  <c r="AR182" i="1"/>
  <c r="AR184" i="1"/>
  <c r="AR145" i="1"/>
  <c r="AR123" i="1"/>
  <c r="AR147" i="1"/>
  <c r="AR129" i="1"/>
  <c r="AR126" i="1"/>
  <c r="AR167" i="1"/>
  <c r="AR110" i="1"/>
  <c r="AR148" i="1"/>
  <c r="AR144" i="1"/>
  <c r="AR146" i="1"/>
  <c r="AR152" i="1"/>
  <c r="AR125" i="1"/>
  <c r="AR150" i="1"/>
  <c r="AR124" i="1"/>
  <c r="AR97" i="1"/>
  <c r="AR149" i="1"/>
  <c r="AR168" i="1"/>
  <c r="AR127" i="1"/>
  <c r="AR98" i="1"/>
  <c r="AR128" i="1"/>
  <c r="AR151" i="1"/>
  <c r="AR109" i="1"/>
  <c r="AR66" i="1"/>
  <c r="AR82" i="1"/>
  <c r="AR38" i="1"/>
  <c r="AR67" i="1"/>
  <c r="AR37" i="1"/>
  <c r="AR65" i="1"/>
  <c r="AR39" i="1"/>
  <c r="AP21" i="1"/>
  <c r="AW2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<sst xmlns="http://schemas.openxmlformats.org/spreadsheetml/2006/main" count="4163" uniqueCount="356">
  <si>
    <t>Date</t>
  </si>
  <si>
    <t>Barrel</t>
  </si>
  <si>
    <t>Filament</t>
  </si>
  <si>
    <t>Sample name</t>
  </si>
  <si>
    <t>MB012</t>
  </si>
  <si>
    <t>f03</t>
  </si>
  <si>
    <t>JNdi 700 ng</t>
  </si>
  <si>
    <t>f05</t>
  </si>
  <si>
    <t>f06</t>
  </si>
  <si>
    <t>f07</t>
  </si>
  <si>
    <t>Avg.</t>
  </si>
  <si>
    <t>MB012: Standards</t>
  </si>
  <si>
    <r>
      <t>μ</t>
    </r>
    <r>
      <rPr>
        <b/>
        <vertAlign val="superscript"/>
        <sz val="10"/>
        <color theme="1"/>
        <rFont val="Aptos Narrow"/>
        <family val="2"/>
        <scheme val="minor"/>
      </rPr>
      <t>142</t>
    </r>
    <r>
      <rPr>
        <b/>
        <sz val="10"/>
        <color theme="1"/>
        <rFont val="Aptos Narrow"/>
        <family val="2"/>
        <scheme val="minor"/>
      </rPr>
      <t>Nd</t>
    </r>
  </si>
  <si>
    <t>unc.</t>
  </si>
  <si>
    <r>
      <t>μ</t>
    </r>
    <r>
      <rPr>
        <b/>
        <vertAlign val="superscript"/>
        <sz val="10"/>
        <color theme="1"/>
        <rFont val="Aptos Narrow"/>
        <family val="2"/>
        <scheme val="minor"/>
      </rPr>
      <t>145</t>
    </r>
    <r>
      <rPr>
        <b/>
        <sz val="10"/>
        <color theme="1"/>
        <rFont val="Aptos Narrow"/>
        <family val="2"/>
        <scheme val="minor"/>
      </rPr>
      <t>Nd</t>
    </r>
  </si>
  <si>
    <r>
      <t>μ</t>
    </r>
    <r>
      <rPr>
        <b/>
        <vertAlign val="superscript"/>
        <sz val="10"/>
        <color theme="1"/>
        <rFont val="Aptos Narrow"/>
        <family val="2"/>
        <scheme val="minor"/>
      </rPr>
      <t>148</t>
    </r>
    <r>
      <rPr>
        <b/>
        <sz val="10"/>
        <color theme="1"/>
        <rFont val="Aptos Narrow"/>
        <family val="2"/>
        <scheme val="minor"/>
      </rPr>
      <t>Nd</t>
    </r>
  </si>
  <si>
    <r>
      <t>μ</t>
    </r>
    <r>
      <rPr>
        <b/>
        <vertAlign val="superscript"/>
        <sz val="10"/>
        <color theme="1"/>
        <rFont val="Aptos Narrow"/>
        <family val="2"/>
        <scheme val="minor"/>
      </rPr>
      <t>150</t>
    </r>
    <r>
      <rPr>
        <b/>
        <sz val="10"/>
        <color theme="1"/>
        <rFont val="Aptos Narrow"/>
        <family val="2"/>
        <scheme val="minor"/>
      </rPr>
      <t>Nd</t>
    </r>
  </si>
  <si>
    <t>Lab name</t>
  </si>
  <si>
    <t>Method</t>
  </si>
  <si>
    <t>f11</t>
  </si>
  <si>
    <t>LN Chrom</t>
  </si>
  <si>
    <t>f16</t>
  </si>
  <si>
    <t>PIN-12</t>
  </si>
  <si>
    <t>Time period (set of cups)</t>
  </si>
  <si>
    <r>
      <rPr>
        <b/>
        <sz val="10"/>
        <color theme="1"/>
        <rFont val="Calibri"/>
        <family val="2"/>
      </rPr>
      <t>ε</t>
    </r>
    <r>
      <rPr>
        <b/>
        <vertAlign val="superscript"/>
        <sz val="10"/>
        <color theme="1"/>
        <rFont val="Aptos Narrow"/>
        <family val="2"/>
        <scheme val="minor"/>
      </rPr>
      <t>143</t>
    </r>
    <r>
      <rPr>
        <b/>
        <sz val="10"/>
        <color theme="1"/>
        <rFont val="Aptos Narrow"/>
        <family val="2"/>
        <scheme val="minor"/>
      </rPr>
      <t>Nd</t>
    </r>
  </si>
  <si>
    <t>05/2019-08/2020</t>
  </si>
  <si>
    <t>08/2020 - 06/2023</t>
  </si>
  <si>
    <t>06/2023 - 05/2024</t>
  </si>
  <si>
    <t>f02</t>
  </si>
  <si>
    <t>MB012: Samples</t>
  </si>
  <si>
    <t>MB033: Standards</t>
  </si>
  <si>
    <t>MB033</t>
  </si>
  <si>
    <t>f01</t>
  </si>
  <si>
    <t>Jndi 700 ng</t>
  </si>
  <si>
    <t>f04</t>
  </si>
  <si>
    <t>MB033: Samples</t>
  </si>
  <si>
    <t>f13</t>
  </si>
  <si>
    <t>f15</t>
  </si>
  <si>
    <t>MF-16</t>
  </si>
  <si>
    <t>PF-5</t>
  </si>
  <si>
    <t>PF-16</t>
  </si>
  <si>
    <r>
      <rPr>
        <b/>
        <vertAlign val="superscript"/>
        <sz val="11"/>
        <color theme="1"/>
        <rFont val="Aptos Narrow"/>
        <family val="2"/>
        <scheme val="minor"/>
      </rPr>
      <t>142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dyn 1-3</t>
    </r>
  </si>
  <si>
    <r>
      <rPr>
        <b/>
        <vertAlign val="superscript"/>
        <sz val="11"/>
        <color theme="1"/>
        <rFont val="Aptos Narrow"/>
        <family val="2"/>
        <scheme val="minor"/>
      </rPr>
      <t>142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dyn 2-4</t>
    </r>
  </si>
  <si>
    <r>
      <rPr>
        <b/>
        <vertAlign val="superscript"/>
        <sz val="11"/>
        <color theme="1"/>
        <rFont val="Aptos Narrow"/>
        <family val="2"/>
        <scheme val="minor"/>
      </rPr>
      <t>142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all dyn</t>
    </r>
  </si>
  <si>
    <r>
      <rPr>
        <b/>
        <vertAlign val="superscript"/>
        <sz val="11"/>
        <color theme="1"/>
        <rFont val="Aptos Narrow"/>
        <family val="2"/>
        <scheme val="minor"/>
      </rPr>
      <t>143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dyn 1-3</t>
    </r>
  </si>
  <si>
    <r>
      <rPr>
        <b/>
        <vertAlign val="superscript"/>
        <sz val="11"/>
        <color theme="1"/>
        <rFont val="Aptos Narrow"/>
        <family val="2"/>
        <scheme val="minor"/>
      </rPr>
      <t>143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dyn 2-4</t>
    </r>
  </si>
  <si>
    <r>
      <rPr>
        <b/>
        <vertAlign val="superscript"/>
        <sz val="11"/>
        <color theme="1"/>
        <rFont val="Aptos Narrow"/>
        <family val="2"/>
        <scheme val="minor"/>
      </rPr>
      <t>143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all dyn</t>
    </r>
  </si>
  <si>
    <r>
      <rPr>
        <b/>
        <vertAlign val="superscript"/>
        <sz val="11"/>
        <color theme="1"/>
        <rFont val="Aptos Narrow"/>
        <family val="2"/>
        <scheme val="minor"/>
      </rPr>
      <t>145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dyn 2-1</t>
    </r>
  </si>
  <si>
    <r>
      <rPr>
        <b/>
        <vertAlign val="superscript"/>
        <sz val="11"/>
        <color theme="1"/>
        <rFont val="Aptos Narrow"/>
        <family val="2"/>
        <scheme val="minor"/>
      </rPr>
      <t>145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dyn 3-2</t>
    </r>
  </si>
  <si>
    <r>
      <rPr>
        <b/>
        <vertAlign val="superscript"/>
        <sz val="11"/>
        <color theme="1"/>
        <rFont val="Aptos Narrow"/>
        <family val="2"/>
        <scheme val="minor"/>
      </rPr>
      <t>145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dyn 4-3</t>
    </r>
  </si>
  <si>
    <r>
      <rPr>
        <b/>
        <vertAlign val="superscript"/>
        <sz val="11"/>
        <color theme="1"/>
        <rFont val="Aptos Narrow"/>
        <family val="2"/>
        <scheme val="minor"/>
      </rPr>
      <t>145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all dyn</t>
    </r>
  </si>
  <si>
    <r>
      <rPr>
        <b/>
        <vertAlign val="superscript"/>
        <sz val="11"/>
        <color theme="1"/>
        <rFont val="Aptos Narrow"/>
        <family val="2"/>
        <scheme val="minor"/>
      </rPr>
      <t>148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dyn 3-1</t>
    </r>
  </si>
  <si>
    <r>
      <rPr>
        <b/>
        <vertAlign val="superscript"/>
        <sz val="11"/>
        <color theme="1"/>
        <rFont val="Aptos Narrow"/>
        <family val="2"/>
        <scheme val="minor"/>
      </rPr>
      <t>148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dyn 4-2</t>
    </r>
  </si>
  <si>
    <r>
      <rPr>
        <b/>
        <vertAlign val="superscript"/>
        <sz val="11"/>
        <color theme="1"/>
        <rFont val="Aptos Narrow"/>
        <family val="2"/>
        <scheme val="minor"/>
      </rPr>
      <t>148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all dyn</t>
    </r>
  </si>
  <si>
    <r>
      <rPr>
        <b/>
        <vertAlign val="superscript"/>
        <sz val="11"/>
        <color theme="1"/>
        <rFont val="Aptos Narrow"/>
        <family val="2"/>
        <scheme val="minor"/>
      </rPr>
      <t>150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static 4</t>
    </r>
  </si>
  <si>
    <r>
      <rPr>
        <b/>
        <vertAlign val="superscript"/>
        <sz val="11"/>
        <color theme="1"/>
        <rFont val="Aptos Narrow"/>
        <family val="2"/>
        <scheme val="minor"/>
      </rPr>
      <t>139</t>
    </r>
    <r>
      <rPr>
        <b/>
        <sz val="11"/>
        <color theme="1"/>
        <rFont val="Aptos Narrow"/>
        <family val="2"/>
        <scheme val="minor"/>
      </rPr>
      <t>La/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</t>
    </r>
  </si>
  <si>
    <r>
      <rPr>
        <b/>
        <vertAlign val="superscript"/>
        <sz val="11"/>
        <color theme="1"/>
        <rFont val="Aptos Narrow"/>
        <family val="2"/>
        <scheme val="minor"/>
      </rPr>
      <t>140</t>
    </r>
    <r>
      <rPr>
        <b/>
        <sz val="11"/>
        <color theme="1"/>
        <rFont val="Aptos Narrow"/>
        <family val="2"/>
        <scheme val="minor"/>
      </rPr>
      <t>Ce/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</t>
    </r>
  </si>
  <si>
    <r>
      <rPr>
        <b/>
        <vertAlign val="superscript"/>
        <sz val="11"/>
        <color theme="1"/>
        <rFont val="Aptos Narrow"/>
        <family val="2"/>
        <scheme val="minor"/>
      </rPr>
      <t>141</t>
    </r>
    <r>
      <rPr>
        <b/>
        <sz val="11"/>
        <color theme="1"/>
        <rFont val="Aptos Narrow"/>
        <family val="2"/>
        <scheme val="minor"/>
      </rPr>
      <t>Pr/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</t>
    </r>
  </si>
  <si>
    <r>
      <rPr>
        <b/>
        <vertAlign val="superscript"/>
        <sz val="11"/>
        <color theme="1"/>
        <rFont val="Aptos Narrow"/>
        <family val="2"/>
        <scheme val="minor"/>
      </rPr>
      <t>147</t>
    </r>
    <r>
      <rPr>
        <b/>
        <sz val="11"/>
        <color theme="1"/>
        <rFont val="Aptos Narrow"/>
        <family val="2"/>
        <scheme val="minor"/>
      </rPr>
      <t>Sm/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</t>
    </r>
  </si>
  <si>
    <r>
      <rPr>
        <b/>
        <vertAlign val="superscript"/>
        <sz val="11"/>
        <color theme="1"/>
        <rFont val="Aptos Narrow"/>
        <family val="2"/>
        <scheme val="minor"/>
      </rPr>
      <t>146</t>
    </r>
    <r>
      <rPr>
        <b/>
        <sz val="11"/>
        <color theme="1"/>
        <rFont val="Aptos Narrow"/>
        <family val="2"/>
        <scheme val="minor"/>
      </rPr>
      <t>Nd/</t>
    </r>
    <r>
      <rPr>
        <b/>
        <vertAlign val="superscript"/>
        <sz val="11"/>
        <color theme="1"/>
        <rFont val="Aptos Narrow"/>
        <family val="2"/>
        <scheme val="minor"/>
      </rPr>
      <t>144</t>
    </r>
    <r>
      <rPr>
        <b/>
        <sz val="11"/>
        <color theme="1"/>
        <rFont val="Aptos Narrow"/>
        <family val="2"/>
        <scheme val="minor"/>
      </rPr>
      <t>Nd static 1 avg.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</si>
  <si>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142</t>
    </r>
    <r>
      <rPr>
        <b/>
        <sz val="11"/>
        <color theme="1"/>
        <rFont val="Aptos Narrow"/>
        <family val="2"/>
        <scheme val="minor"/>
      </rPr>
      <t>Nd St 1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</si>
  <si>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142</t>
    </r>
    <r>
      <rPr>
        <b/>
        <sz val="11"/>
        <color theme="1"/>
        <rFont val="Aptos Narrow"/>
        <family val="2"/>
        <scheme val="minor"/>
      </rPr>
      <t>Nd St 2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</si>
  <si>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142</t>
    </r>
    <r>
      <rPr>
        <b/>
        <sz val="11"/>
        <color theme="1"/>
        <rFont val="Aptos Narrow"/>
        <family val="2"/>
        <scheme val="minor"/>
      </rPr>
      <t>Nd St 3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</si>
  <si>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142</t>
    </r>
    <r>
      <rPr>
        <b/>
        <sz val="11"/>
        <color theme="1"/>
        <rFont val="Aptos Narrow"/>
        <family val="2"/>
        <scheme val="minor"/>
      </rPr>
      <t>Nd St 4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</si>
  <si>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143</t>
    </r>
    <r>
      <rPr>
        <b/>
        <sz val="11"/>
        <color theme="1"/>
        <rFont val="Aptos Narrow"/>
        <family val="2"/>
        <scheme val="minor"/>
      </rPr>
      <t>Nd St 1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</si>
  <si>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143</t>
    </r>
    <r>
      <rPr>
        <b/>
        <sz val="11"/>
        <color theme="1"/>
        <rFont val="Aptos Narrow"/>
        <family val="2"/>
        <scheme val="minor"/>
      </rPr>
      <t>Nd St 2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</si>
  <si>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143</t>
    </r>
    <r>
      <rPr>
        <b/>
        <sz val="11"/>
        <color theme="1"/>
        <rFont val="Aptos Narrow"/>
        <family val="2"/>
        <scheme val="minor"/>
      </rPr>
      <t>Nd St 3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</si>
  <si>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143</t>
    </r>
    <r>
      <rPr>
        <b/>
        <sz val="11"/>
        <color theme="1"/>
        <rFont val="Aptos Narrow"/>
        <family val="2"/>
        <scheme val="minor"/>
      </rPr>
      <t>Nd St 4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</si>
  <si>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145</t>
    </r>
    <r>
      <rPr>
        <b/>
        <sz val="11"/>
        <color theme="1"/>
        <rFont val="Aptos Narrow"/>
        <family val="2"/>
        <scheme val="minor"/>
      </rPr>
      <t>Nd St 1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</si>
  <si>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145</t>
    </r>
    <r>
      <rPr>
        <b/>
        <sz val="11"/>
        <color theme="1"/>
        <rFont val="Aptos Narrow"/>
        <family val="2"/>
        <scheme val="minor"/>
      </rPr>
      <t>Nd St 2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</si>
  <si>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145</t>
    </r>
    <r>
      <rPr>
        <b/>
        <sz val="11"/>
        <color theme="1"/>
        <rFont val="Aptos Narrow"/>
        <family val="2"/>
        <scheme val="minor"/>
      </rPr>
      <t>Nd St 3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</si>
  <si>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145</t>
    </r>
    <r>
      <rPr>
        <b/>
        <sz val="11"/>
        <color theme="1"/>
        <rFont val="Aptos Narrow"/>
        <family val="2"/>
        <scheme val="minor"/>
      </rPr>
      <t>Nd St 4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</si>
  <si>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148</t>
    </r>
    <r>
      <rPr>
        <b/>
        <sz val="11"/>
        <color theme="1"/>
        <rFont val="Aptos Narrow"/>
        <family val="2"/>
        <scheme val="minor"/>
      </rPr>
      <t>Nd St 2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</si>
  <si>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148</t>
    </r>
    <r>
      <rPr>
        <b/>
        <sz val="11"/>
        <color theme="1"/>
        <rFont val="Aptos Narrow"/>
        <family val="2"/>
        <scheme val="minor"/>
      </rPr>
      <t>Nd St 3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</si>
  <si>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148</t>
    </r>
    <r>
      <rPr>
        <b/>
        <sz val="11"/>
        <color theme="1"/>
        <rFont val="Aptos Narrow"/>
        <family val="2"/>
        <scheme val="minor"/>
      </rPr>
      <t>Nd St 4</t>
    </r>
  </si>
  <si>
    <r>
      <t>2</t>
    </r>
    <r>
      <rPr>
        <sz val="11"/>
        <color theme="1"/>
        <rFont val="Calibri"/>
        <family val="2"/>
      </rPr>
      <t>σ</t>
    </r>
    <r>
      <rPr>
        <sz val="11"/>
        <color theme="1"/>
        <rFont val="Aptos Narrow"/>
        <family val="2"/>
      </rPr>
      <t xml:space="preserve"> s.d. (ppm)</t>
    </r>
  </si>
  <si>
    <r>
      <t>μ</t>
    </r>
    <r>
      <rPr>
        <b/>
        <vertAlign val="superscript"/>
        <sz val="11"/>
        <color theme="1"/>
        <rFont val="Aptos Narrow"/>
        <family val="2"/>
        <scheme val="minor"/>
      </rPr>
      <t>142</t>
    </r>
    <r>
      <rPr>
        <b/>
        <sz val="11"/>
        <color theme="1"/>
        <rFont val="Aptos Narrow"/>
        <family val="2"/>
        <scheme val="minor"/>
      </rPr>
      <t>Nd</t>
    </r>
  </si>
  <si>
    <r>
      <rPr>
        <b/>
        <sz val="11"/>
        <color theme="1"/>
        <rFont val="Calibri"/>
        <family val="2"/>
      </rPr>
      <t>ε</t>
    </r>
    <r>
      <rPr>
        <b/>
        <vertAlign val="superscript"/>
        <sz val="11"/>
        <color theme="1"/>
        <rFont val="Aptos Narrow"/>
        <family val="2"/>
        <scheme val="minor"/>
      </rPr>
      <t>143</t>
    </r>
    <r>
      <rPr>
        <b/>
        <sz val="11"/>
        <color theme="1"/>
        <rFont val="Aptos Narrow"/>
        <family val="2"/>
        <scheme val="minor"/>
      </rPr>
      <t>Nd</t>
    </r>
    <r>
      <rPr>
        <b/>
        <vertAlign val="subscript"/>
        <sz val="11"/>
        <color theme="1"/>
        <rFont val="Aptos Narrow"/>
        <family val="2"/>
        <scheme val="minor"/>
      </rPr>
      <t>CHUR</t>
    </r>
  </si>
  <si>
    <r>
      <t>μ</t>
    </r>
    <r>
      <rPr>
        <b/>
        <vertAlign val="superscript"/>
        <sz val="11"/>
        <color theme="1"/>
        <rFont val="Aptos Narrow"/>
        <family val="2"/>
        <scheme val="minor"/>
      </rPr>
      <t>145</t>
    </r>
    <r>
      <rPr>
        <b/>
        <sz val="11"/>
        <color theme="1"/>
        <rFont val="Aptos Narrow"/>
        <family val="2"/>
        <scheme val="minor"/>
      </rPr>
      <t>Nd</t>
    </r>
  </si>
  <si>
    <r>
      <t>μ</t>
    </r>
    <r>
      <rPr>
        <b/>
        <vertAlign val="superscript"/>
        <sz val="11"/>
        <color theme="1"/>
        <rFont val="Aptos Narrow"/>
        <family val="2"/>
        <scheme val="minor"/>
      </rPr>
      <t>148</t>
    </r>
    <r>
      <rPr>
        <b/>
        <sz val="11"/>
        <color theme="1"/>
        <rFont val="Aptos Narrow"/>
        <family val="2"/>
        <scheme val="minor"/>
      </rPr>
      <t>Nd</t>
    </r>
  </si>
  <si>
    <r>
      <t>μ</t>
    </r>
    <r>
      <rPr>
        <b/>
        <vertAlign val="superscript"/>
        <sz val="11"/>
        <color theme="1"/>
        <rFont val="Aptos Narrow"/>
        <family val="2"/>
        <scheme val="minor"/>
      </rPr>
      <t>150</t>
    </r>
    <r>
      <rPr>
        <b/>
        <sz val="11"/>
        <color theme="1"/>
        <rFont val="Aptos Narrow"/>
        <family val="2"/>
        <scheme val="minor"/>
      </rPr>
      <t>Nd</t>
    </r>
  </si>
  <si>
    <t>MB034-MB035: Standards</t>
  </si>
  <si>
    <t>MB034</t>
  </si>
  <si>
    <t>f08</t>
  </si>
  <si>
    <t>f09</t>
  </si>
  <si>
    <t>MB035</t>
  </si>
  <si>
    <t>f17</t>
  </si>
  <si>
    <t>f18</t>
  </si>
  <si>
    <t>MB034-MB035: Samples</t>
  </si>
  <si>
    <t>f14</t>
  </si>
  <si>
    <t>OVPG13</t>
  </si>
  <si>
    <t>PF-10</t>
  </si>
  <si>
    <t>BHVO2</t>
  </si>
  <si>
    <t>BP9-5</t>
  </si>
  <si>
    <t>BP8-2</t>
  </si>
  <si>
    <t>BP9-1</t>
  </si>
  <si>
    <t>BP9-3</t>
  </si>
  <si>
    <t>BP29-6</t>
  </si>
  <si>
    <t>BP9-2</t>
  </si>
  <si>
    <t>BP9-6</t>
  </si>
  <si>
    <t>MB039: Standards</t>
  </si>
  <si>
    <t>MB039</t>
  </si>
  <si>
    <t>MB039: Samples</t>
  </si>
  <si>
    <t>MB042: Standards</t>
  </si>
  <si>
    <t>MB042</t>
  </si>
  <si>
    <t>Jndi 800 ng</t>
  </si>
  <si>
    <t>Jndi 450 ng</t>
  </si>
  <si>
    <t>BP15-1b</t>
  </si>
  <si>
    <t>f12</t>
  </si>
  <si>
    <t>f20</t>
  </si>
  <si>
    <t>OVPG1</t>
  </si>
  <si>
    <t>f21</t>
  </si>
  <si>
    <t>BP29-1</t>
  </si>
  <si>
    <t>MB043: Standards</t>
  </si>
  <si>
    <t>MB043</t>
  </si>
  <si>
    <t>MB042: Samples</t>
  </si>
  <si>
    <t>MB043: Samples</t>
  </si>
  <si>
    <t>f19</t>
  </si>
  <si>
    <t>OVPG3</t>
  </si>
  <si>
    <t>MB044: Standards</t>
  </si>
  <si>
    <t>MB044</t>
  </si>
  <si>
    <t>MB044: Samples</t>
  </si>
  <si>
    <t>BP31-9</t>
  </si>
  <si>
    <t>BP29-2</t>
  </si>
  <si>
    <t>Cation-DGA</t>
  </si>
  <si>
    <t>*Corresponds to second run of same filament as MB042 f20</t>
  </si>
  <si>
    <t>*Corresponds to second run of same filament as MB042 f21</t>
  </si>
  <si>
    <t>*Weighted average and 95% c.i. for two runs of same filament/sample aliquot. Treated as a single run for data aggregation.</t>
  </si>
  <si>
    <t>MB048</t>
  </si>
  <si>
    <t>f02 r1</t>
  </si>
  <si>
    <t>MB048: Standards</t>
  </si>
  <si>
    <t>MB048: Samples</t>
  </si>
  <si>
    <t>OVPG8</t>
  </si>
  <si>
    <t>OVPG9</t>
  </si>
  <si>
    <t>OVPG23</t>
  </si>
  <si>
    <t>OVPG30</t>
  </si>
  <si>
    <t>OVPG48</t>
  </si>
  <si>
    <t>OVPG56</t>
  </si>
  <si>
    <t>BP31-10</t>
  </si>
  <si>
    <t>BP29-4</t>
  </si>
  <si>
    <t>BP29-5</t>
  </si>
  <si>
    <t>BP30-1</t>
  </si>
  <si>
    <t>BP30-2</t>
  </si>
  <si>
    <t>BP30-4</t>
  </si>
  <si>
    <t xml:space="preserve">BP30-5 </t>
  </si>
  <si>
    <t>MB049: Standards</t>
  </si>
  <si>
    <t>MB049</t>
  </si>
  <si>
    <t>Jndi 500 ng</t>
  </si>
  <si>
    <t>MB049: Samples</t>
  </si>
  <si>
    <t>BP19-1,2,3</t>
  </si>
  <si>
    <t>MB050: Standards</t>
  </si>
  <si>
    <t>MB050</t>
  </si>
  <si>
    <t>MB050: Samples</t>
  </si>
  <si>
    <t>OVPG4</t>
  </si>
  <si>
    <t>f10</t>
  </si>
  <si>
    <t>MF-3</t>
  </si>
  <si>
    <t>BP29-3</t>
  </si>
  <si>
    <t>BP8-1</t>
  </si>
  <si>
    <t>MB052: Standards</t>
  </si>
  <si>
    <t>MB052</t>
  </si>
  <si>
    <t>MB052: Samples</t>
  </si>
  <si>
    <t>BP38-1</t>
  </si>
  <si>
    <t>MB063: Standards</t>
  </si>
  <si>
    <t>MB063</t>
  </si>
  <si>
    <t>MB063: Samples</t>
  </si>
  <si>
    <t>OVPG38</t>
  </si>
  <si>
    <t>BP31-3</t>
  </si>
  <si>
    <t>BP30-3</t>
  </si>
  <si>
    <t>MB064: Standards</t>
  </si>
  <si>
    <t>MB064</t>
  </si>
  <si>
    <t>MB064: Samples</t>
  </si>
  <si>
    <t>CRO-08-01</t>
  </si>
  <si>
    <t>CRO-08-04</t>
  </si>
  <si>
    <t>CRO-08-05</t>
  </si>
  <si>
    <t>CRO-08-06</t>
  </si>
  <si>
    <t>CRO-08-07</t>
  </si>
  <si>
    <t>CRO-08-09</t>
  </si>
  <si>
    <t>BP42-1</t>
  </si>
  <si>
    <t>BP42-2</t>
  </si>
  <si>
    <t>BP42-3</t>
  </si>
  <si>
    <t>BP42-4</t>
  </si>
  <si>
    <t>BP42-5</t>
  </si>
  <si>
    <t>BP42-6</t>
  </si>
  <si>
    <t>MB073</t>
  </si>
  <si>
    <t>f05 R2</t>
  </si>
  <si>
    <t>MB073: Standards</t>
  </si>
  <si>
    <t>MB073: Samples</t>
  </si>
  <si>
    <t>PV-1</t>
  </si>
  <si>
    <t>MB075</t>
  </si>
  <si>
    <t>MB075: Standards</t>
  </si>
  <si>
    <t>MB075: Samples</t>
  </si>
  <si>
    <t>BP52-6</t>
  </si>
  <si>
    <t>BP50-6</t>
  </si>
  <si>
    <t>MB076: Standards</t>
  </si>
  <si>
    <t>MB076</t>
  </si>
  <si>
    <t>Jndi 300 ng</t>
  </si>
  <si>
    <t>Jndi 1200 ng</t>
  </si>
  <si>
    <t>Jndi 2000 ng</t>
  </si>
  <si>
    <t>MB076: Samples</t>
  </si>
  <si>
    <t>PV-2</t>
  </si>
  <si>
    <t>PV-4</t>
  </si>
  <si>
    <t>MF-C2</t>
  </si>
  <si>
    <t>MF-C4</t>
  </si>
  <si>
    <t>MF-S1</t>
  </si>
  <si>
    <t>PIN-8</t>
  </si>
  <si>
    <t>BP31-7</t>
  </si>
  <si>
    <t>BP51-1</t>
  </si>
  <si>
    <t>BP51-2</t>
  </si>
  <si>
    <t>BP51-5</t>
  </si>
  <si>
    <t>BP51-6</t>
  </si>
  <si>
    <t>BP52-1</t>
  </si>
  <si>
    <t>BP52-2</t>
  </si>
  <si>
    <t>BP52-5</t>
  </si>
  <si>
    <t>MB080</t>
  </si>
  <si>
    <t>MB080: Standards</t>
  </si>
  <si>
    <t>MB080: Samples</t>
  </si>
  <si>
    <t>BHVO2-3</t>
  </si>
  <si>
    <t>MB090</t>
  </si>
  <si>
    <t>MB090: Standards</t>
  </si>
  <si>
    <t>MB090: Samples</t>
  </si>
  <si>
    <t>BP31-2</t>
  </si>
  <si>
    <t xml:space="preserve">BP30-4 </t>
  </si>
  <si>
    <t>MB094</t>
  </si>
  <si>
    <t>MB094: Standards</t>
  </si>
  <si>
    <t>MB094: Samples</t>
  </si>
  <si>
    <t>BP54-2</t>
  </si>
  <si>
    <t>MB095</t>
  </si>
  <si>
    <t>MB095: Standards</t>
  </si>
  <si>
    <t>MB095: Samples</t>
  </si>
  <si>
    <t>BP54-4</t>
  </si>
  <si>
    <t>BP54-5</t>
  </si>
  <si>
    <t>BP54-6</t>
  </si>
  <si>
    <t>BP54-3</t>
  </si>
  <si>
    <t>MB110</t>
  </si>
  <si>
    <t>MB110: Standards</t>
  </si>
  <si>
    <t>MB110: Samples</t>
  </si>
  <si>
    <t>BP61-14</t>
  </si>
  <si>
    <t>BP62-9</t>
  </si>
  <si>
    <t>BP62-4</t>
  </si>
  <si>
    <t>BP62-3</t>
  </si>
  <si>
    <t>BP62-7</t>
  </si>
  <si>
    <t>BP62-8</t>
  </si>
  <si>
    <t>BP62-1</t>
  </si>
  <si>
    <t>BP61-10</t>
  </si>
  <si>
    <t>BP62-2</t>
  </si>
  <si>
    <t>BP62-6</t>
  </si>
  <si>
    <t>BP61-15</t>
  </si>
  <si>
    <t>3x DGA</t>
  </si>
  <si>
    <t>MB111</t>
  </si>
  <si>
    <t>MB111: Standards</t>
  </si>
  <si>
    <t>MB111: Samples</t>
  </si>
  <si>
    <t>f05 r1+r2</t>
  </si>
  <si>
    <t>BHVO-2</t>
  </si>
  <si>
    <t>BP62-18</t>
  </si>
  <si>
    <t>MB112: Standards</t>
  </si>
  <si>
    <t>MB112</t>
  </si>
  <si>
    <t>MB112: Samples</t>
  </si>
  <si>
    <r>
      <rPr>
        <b/>
        <vertAlign val="superscript"/>
        <sz val="11"/>
        <color theme="1"/>
        <rFont val="Aptos Narrow"/>
        <family val="2"/>
        <scheme val="minor"/>
      </rPr>
      <t>3</t>
    </r>
    <r>
      <rPr>
        <b/>
        <sz val="11"/>
        <color theme="1"/>
        <rFont val="Aptos Narrow"/>
        <family val="2"/>
        <scheme val="minor"/>
      </rPr>
      <t>He/</t>
    </r>
    <r>
      <rPr>
        <b/>
        <vertAlign val="superscript"/>
        <sz val="11"/>
        <color theme="1"/>
        <rFont val="Aptos Narrow"/>
        <family val="2"/>
        <scheme val="minor"/>
      </rPr>
      <t>4</t>
    </r>
    <r>
      <rPr>
        <b/>
        <sz val="11"/>
        <color theme="1"/>
        <rFont val="Aptos Narrow"/>
        <family val="2"/>
        <scheme val="minor"/>
      </rPr>
      <t>He (R/R</t>
    </r>
    <r>
      <rPr>
        <b/>
        <vertAlign val="subscript"/>
        <sz val="11"/>
        <color theme="1"/>
        <rFont val="Aptos Narrow"/>
        <family val="2"/>
        <scheme val="minor"/>
      </rPr>
      <t>A</t>
    </r>
    <r>
      <rPr>
        <b/>
        <sz val="11"/>
        <color theme="1"/>
        <rFont val="Aptos Narrow"/>
        <family val="2"/>
        <scheme val="minor"/>
      </rPr>
      <t>)</t>
    </r>
  </si>
  <si>
    <t>Source</t>
  </si>
  <si>
    <r>
      <rPr>
        <b/>
        <vertAlign val="superscript"/>
        <sz val="11"/>
        <color theme="1"/>
        <rFont val="Aptos Narrow"/>
        <family val="2"/>
        <scheme val="minor"/>
      </rPr>
      <t>87</t>
    </r>
    <r>
      <rPr>
        <b/>
        <sz val="11"/>
        <color theme="1"/>
        <rFont val="Aptos Narrow"/>
        <family val="2"/>
        <scheme val="minor"/>
      </rPr>
      <t>Sr/</t>
    </r>
    <r>
      <rPr>
        <b/>
        <vertAlign val="superscript"/>
        <sz val="11"/>
        <color theme="1"/>
        <rFont val="Aptos Narrow"/>
        <family val="2"/>
        <scheme val="minor"/>
      </rPr>
      <t>86</t>
    </r>
    <r>
      <rPr>
        <b/>
        <sz val="11"/>
        <color theme="1"/>
        <rFont val="Aptos Narrow"/>
        <family val="2"/>
        <scheme val="minor"/>
      </rPr>
      <t>Sr</t>
    </r>
  </si>
  <si>
    <t>n</t>
  </si>
  <si>
    <r>
      <t>n</t>
    </r>
    <r>
      <rPr>
        <b/>
        <i/>
        <vertAlign val="subscript"/>
        <sz val="11"/>
        <color theme="1"/>
        <rFont val="Aptos Narrow"/>
        <family val="2"/>
        <scheme val="minor"/>
      </rPr>
      <t>d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</si>
  <si>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142</t>
    </r>
    <r>
      <rPr>
        <b/>
        <sz val="11"/>
        <color theme="1"/>
        <rFont val="Aptos Narrow"/>
        <family val="2"/>
        <scheme val="minor"/>
      </rPr>
      <t>Nd</t>
    </r>
  </si>
  <si>
    <r>
      <rPr>
        <b/>
        <sz val="11"/>
        <color theme="1"/>
        <rFont val="Calibri"/>
        <family val="2"/>
      </rPr>
      <t>ε</t>
    </r>
    <r>
      <rPr>
        <b/>
        <vertAlign val="superscript"/>
        <sz val="11"/>
        <color theme="1"/>
        <rFont val="Aptos Narrow"/>
        <family val="2"/>
      </rPr>
      <t>143</t>
    </r>
    <r>
      <rPr>
        <b/>
        <sz val="11"/>
        <color theme="1"/>
        <rFont val="Aptos Narrow"/>
        <family val="2"/>
      </rPr>
      <t>Nd</t>
    </r>
  </si>
  <si>
    <r>
      <rPr>
        <b/>
        <vertAlign val="superscript"/>
        <sz val="11"/>
        <color theme="1"/>
        <rFont val="Aptos Narrow"/>
        <family val="2"/>
        <scheme val="minor"/>
      </rPr>
      <t>206</t>
    </r>
    <r>
      <rPr>
        <b/>
        <sz val="11"/>
        <color theme="1"/>
        <rFont val="Aptos Narrow"/>
        <family val="2"/>
        <scheme val="minor"/>
      </rPr>
      <t>Pb/</t>
    </r>
    <r>
      <rPr>
        <b/>
        <vertAlign val="superscript"/>
        <sz val="11"/>
        <color theme="1"/>
        <rFont val="Aptos Narrow"/>
        <family val="2"/>
        <scheme val="minor"/>
      </rPr>
      <t>204</t>
    </r>
    <r>
      <rPr>
        <b/>
        <sz val="11"/>
        <color theme="1"/>
        <rFont val="Aptos Narrow"/>
        <family val="2"/>
        <scheme val="minor"/>
      </rPr>
      <t>Pb</t>
    </r>
  </si>
  <si>
    <r>
      <rPr>
        <b/>
        <vertAlign val="superscript"/>
        <sz val="11"/>
        <color theme="1"/>
        <rFont val="Aptos Narrow"/>
        <family val="2"/>
        <scheme val="minor"/>
      </rPr>
      <t>207</t>
    </r>
    <r>
      <rPr>
        <b/>
        <sz val="11"/>
        <color theme="1"/>
        <rFont val="Aptos Narrow"/>
        <family val="2"/>
        <scheme val="minor"/>
      </rPr>
      <t>Pb/</t>
    </r>
    <r>
      <rPr>
        <b/>
        <vertAlign val="superscript"/>
        <sz val="11"/>
        <color theme="1"/>
        <rFont val="Aptos Narrow"/>
        <family val="2"/>
        <scheme val="minor"/>
      </rPr>
      <t>204</t>
    </r>
    <r>
      <rPr>
        <b/>
        <sz val="11"/>
        <color theme="1"/>
        <rFont val="Aptos Narrow"/>
        <family val="2"/>
        <scheme val="minor"/>
      </rPr>
      <t>Pb</t>
    </r>
  </si>
  <si>
    <r>
      <rPr>
        <b/>
        <vertAlign val="superscript"/>
        <sz val="11"/>
        <color theme="1"/>
        <rFont val="Aptos Narrow"/>
        <family val="2"/>
        <scheme val="minor"/>
      </rPr>
      <t>208</t>
    </r>
    <r>
      <rPr>
        <b/>
        <sz val="11"/>
        <color theme="1"/>
        <rFont val="Aptos Narrow"/>
        <family val="2"/>
        <scheme val="minor"/>
      </rPr>
      <t>Pb/</t>
    </r>
    <r>
      <rPr>
        <b/>
        <vertAlign val="superscript"/>
        <sz val="11"/>
        <color theme="1"/>
        <rFont val="Aptos Narrow"/>
        <family val="2"/>
        <scheme val="minor"/>
      </rPr>
      <t>204</t>
    </r>
    <r>
      <rPr>
        <b/>
        <sz val="11"/>
        <color theme="1"/>
        <rFont val="Aptos Narrow"/>
        <family val="2"/>
        <scheme val="minor"/>
      </rPr>
      <t>Pb</t>
    </r>
  </si>
  <si>
    <r>
      <rPr>
        <b/>
        <sz val="11"/>
        <color theme="1"/>
        <rFont val="Calibri"/>
        <family val="2"/>
      </rPr>
      <t>μ</t>
    </r>
    <r>
      <rPr>
        <b/>
        <vertAlign val="superscript"/>
        <sz val="11"/>
        <color theme="1"/>
        <rFont val="Aptos Narrow"/>
        <family val="2"/>
        <scheme val="minor"/>
      </rPr>
      <t>182</t>
    </r>
    <r>
      <rPr>
        <b/>
        <sz val="11"/>
        <color theme="1"/>
        <rFont val="Aptos Narrow"/>
        <family val="2"/>
        <scheme val="minor"/>
      </rPr>
      <t>W</t>
    </r>
  </si>
  <si>
    <r>
      <rPr>
        <b/>
        <vertAlign val="superscript"/>
        <sz val="11"/>
        <color theme="1"/>
        <rFont val="Aptos Narrow"/>
        <family val="2"/>
        <scheme val="minor"/>
      </rPr>
      <t>187</t>
    </r>
    <r>
      <rPr>
        <b/>
        <sz val="11"/>
        <color theme="1"/>
        <rFont val="Aptos Narrow"/>
        <family val="2"/>
        <scheme val="minor"/>
      </rPr>
      <t>Os/</t>
    </r>
    <r>
      <rPr>
        <b/>
        <vertAlign val="superscript"/>
        <sz val="11"/>
        <color theme="1"/>
        <rFont val="Aptos Narrow"/>
        <family val="2"/>
        <scheme val="minor"/>
      </rPr>
      <t>188</t>
    </r>
    <r>
      <rPr>
        <b/>
        <sz val="11"/>
        <color theme="1"/>
        <rFont val="Aptos Narrow"/>
        <family val="2"/>
        <scheme val="minor"/>
      </rPr>
      <t>Os</t>
    </r>
  </si>
  <si>
    <t>Robinson Crusoe</t>
  </si>
  <si>
    <t>Alexander Selkirk</t>
  </si>
  <si>
    <t>Hotspot</t>
  </si>
  <si>
    <t>Island</t>
  </si>
  <si>
    <t>Possession</t>
  </si>
  <si>
    <t>Penguin</t>
  </si>
  <si>
    <t>Crozet</t>
  </si>
  <si>
    <t>[1]</t>
  </si>
  <si>
    <t>[2]</t>
  </si>
  <si>
    <t>[3]</t>
  </si>
  <si>
    <t>Data sources</t>
  </si>
  <si>
    <t>[2] [3]</t>
  </si>
  <si>
    <t>[4]</t>
  </si>
  <si>
    <t>[5]</t>
  </si>
  <si>
    <t>Juan Fernandez</t>
  </si>
  <si>
    <t>Notes:</t>
  </si>
  <si>
    <r>
      <rPr>
        <b/>
        <sz val="11"/>
        <color theme="1"/>
        <rFont val="Aptos Narrow"/>
        <family val="2"/>
        <scheme val="minor"/>
      </rPr>
      <t xml:space="preserve">2. </t>
    </r>
    <r>
      <rPr>
        <b/>
        <i/>
        <sz val="11"/>
        <color theme="1"/>
        <rFont val="Aptos Narrow"/>
        <family val="2"/>
        <scheme val="minor"/>
      </rPr>
      <t>n</t>
    </r>
    <r>
      <rPr>
        <b/>
        <sz val="11"/>
        <color theme="1"/>
        <rFont val="Aptos Narrow"/>
        <family val="2"/>
        <scheme val="minor"/>
      </rPr>
      <t xml:space="preserve"> refers to the number of analyses performed in this study; 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n</t>
    </r>
    <r>
      <rPr>
        <i/>
        <vertAlign val="subscript"/>
        <sz val="11"/>
        <color theme="1"/>
        <rFont val="Aptos Narrow"/>
        <family val="2"/>
        <scheme val="minor"/>
      </rPr>
      <t>d</t>
    </r>
    <r>
      <rPr>
        <sz val="11"/>
        <color theme="1"/>
        <rFont val="Aptos Narrow"/>
        <family val="2"/>
        <scheme val="minor"/>
      </rPr>
      <t xml:space="preserve"> refers to the number of dissolutions of the sample represented among these analyses 
Where no </t>
    </r>
    <r>
      <rPr>
        <i/>
        <sz val="11"/>
        <color theme="1"/>
        <rFont val="Aptos Narrow"/>
        <family val="2"/>
        <scheme val="minor"/>
      </rPr>
      <t xml:space="preserve">n </t>
    </r>
    <r>
      <rPr>
        <sz val="11"/>
        <color theme="1"/>
        <rFont val="Aptos Narrow"/>
        <family val="2"/>
        <scheme val="minor"/>
      </rPr>
      <t xml:space="preserve">or </t>
    </r>
    <r>
      <rPr>
        <i/>
        <sz val="11"/>
        <color theme="1"/>
        <rFont val="Aptos Narrow"/>
        <family val="2"/>
        <scheme val="minor"/>
      </rPr>
      <t>nd</t>
    </r>
    <r>
      <rPr>
        <sz val="11"/>
        <color theme="1"/>
        <rFont val="Aptos Narrow"/>
        <family val="2"/>
        <scheme val="minor"/>
      </rPr>
      <t xml:space="preserve"> is specified, data derive from the indicated source. All Nd isotopic data are from this study.</t>
    </r>
  </si>
  <si>
    <t>2 s.e.m.</t>
  </si>
  <si>
    <r>
      <rPr>
        <b/>
        <vertAlign val="superscript"/>
        <sz val="11"/>
        <color theme="1"/>
        <rFont val="Aptos Narrow"/>
        <family val="2"/>
        <scheme val="minor"/>
      </rPr>
      <t>85</t>
    </r>
    <r>
      <rPr>
        <b/>
        <sz val="11"/>
        <color theme="1"/>
        <rFont val="Aptos Narrow"/>
        <family val="2"/>
        <scheme val="minor"/>
      </rPr>
      <t>Rb/</t>
    </r>
    <r>
      <rPr>
        <b/>
        <vertAlign val="superscript"/>
        <sz val="11"/>
        <color theme="1"/>
        <rFont val="Aptos Narrow"/>
        <family val="2"/>
        <scheme val="minor"/>
      </rPr>
      <t>86</t>
    </r>
    <r>
      <rPr>
        <b/>
        <sz val="11"/>
        <color theme="1"/>
        <rFont val="Aptos Narrow"/>
        <family val="2"/>
        <scheme val="minor"/>
      </rPr>
      <t>Sr</t>
    </r>
  </si>
  <si>
    <t>Standards (all)</t>
  </si>
  <si>
    <t>NBS987</t>
  </si>
  <si>
    <t>Standards (summary)</t>
  </si>
  <si>
    <t>2 s.d.</t>
  </si>
  <si>
    <t>NBS987 avg.</t>
  </si>
  <si>
    <t>Reference materials (summary)</t>
  </si>
  <si>
    <t>95% c.i.</t>
  </si>
  <si>
    <t>BHVO-2 wtd. avg.</t>
  </si>
  <si>
    <t>GeoREM preferred</t>
  </si>
  <si>
    <t>Reference materials (all)</t>
  </si>
  <si>
    <t>Samples</t>
  </si>
  <si>
    <t>Session</t>
  </si>
  <si>
    <t>NBS981 avg.</t>
  </si>
  <si>
    <t>BCR-2 wtd. avg.</t>
  </si>
  <si>
    <t>all</t>
  </si>
  <si>
    <t>NBS981</t>
  </si>
  <si>
    <t>BCR-2</t>
  </si>
  <si>
    <t>Wtd. Av.</t>
  </si>
  <si>
    <t>Breton et al. (2013 EPSL)</t>
  </si>
  <si>
    <r>
      <rPr>
        <b/>
        <vertAlign val="superscript"/>
        <sz val="11"/>
        <color theme="1"/>
        <rFont val="Aptos Narrow"/>
        <family val="2"/>
        <scheme val="minor"/>
      </rPr>
      <t>87</t>
    </r>
    <r>
      <rPr>
        <b/>
        <sz val="11"/>
        <color theme="1"/>
        <rFont val="Aptos Narrow"/>
        <family val="2"/>
        <scheme val="minor"/>
      </rPr>
      <t>Sr/</t>
    </r>
    <r>
      <rPr>
        <b/>
        <vertAlign val="superscript"/>
        <sz val="11"/>
        <color theme="1"/>
        <rFont val="Aptos Narrow"/>
        <family val="2"/>
        <scheme val="minor"/>
      </rPr>
      <t>86</t>
    </r>
    <r>
      <rPr>
        <b/>
        <sz val="11"/>
        <color theme="1"/>
        <rFont val="Aptos Narrow"/>
        <family val="2"/>
        <scheme val="minor"/>
      </rPr>
      <t>Sr, Breton et al. (2013 EPSL)</t>
    </r>
  </si>
  <si>
    <t>-</t>
  </si>
  <si>
    <t>Model 1</t>
  </si>
  <si>
    <t>Possession Island source</t>
  </si>
  <si>
    <t>(average Possession)</t>
  </si>
  <si>
    <t>(average Penguin)</t>
  </si>
  <si>
    <t>Average Crozet</t>
  </si>
  <si>
    <r>
      <rPr>
        <b/>
        <sz val="11"/>
        <color theme="1"/>
        <rFont val="Aptos Narrow"/>
        <family val="2"/>
        <scheme val="minor"/>
      </rPr>
      <t xml:space="preserve">1. Uncertainties (unc.) refer to: 
</t>
    </r>
    <r>
      <rPr>
        <sz val="11"/>
        <color theme="1"/>
        <rFont val="Aptos Narrow"/>
        <family val="2"/>
        <scheme val="minor"/>
      </rPr>
      <t>- the uncertanties reported in the source publication; or, for samples measured in this study:
- when n = 1, the greatest of (a) the 2 s.e.m. of the sample run, (b) the 2 s.d. of all standards run in the same session as the standard, or (c) the long-term precision of the isotope system (Nd isotopic data only).; or
- when n &gt; 1, the 95% confidence interval of all measurements, where the uncertainty of each individual measurement is input as described above. 
- for whole island and whole hotspot averages, the weighted average and 95% confidence interval of all measurements. Whole-hotspot verages are only given when the data are consistent  between hotspot islands.</t>
    </r>
  </si>
  <si>
    <t>(average Alexander Selkirk)</t>
  </si>
  <si>
    <t>(average Robinson Crusoe)</t>
  </si>
  <si>
    <t>Average Juan Fernandez</t>
  </si>
  <si>
    <t>[Sr], ppm*</t>
  </si>
  <si>
    <t>[Nd], ppm*</t>
  </si>
  <si>
    <r>
      <t xml:space="preserve">* These inputs were adjusted to produce a fitting model. Note that the input elemental abundances are arbitrary, the fit is achieved instead by the </t>
    </r>
    <r>
      <rPr>
        <i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 value comparing the Sr/Nd ratio of each source.</t>
    </r>
  </si>
  <si>
    <r>
      <rPr>
        <b/>
        <vertAlign val="superscript"/>
        <sz val="11"/>
        <color theme="1"/>
        <rFont val="Aptos Narrow"/>
        <family val="2"/>
        <scheme val="minor"/>
      </rPr>
      <t>87</t>
    </r>
    <r>
      <rPr>
        <b/>
        <sz val="11"/>
        <color theme="1"/>
        <rFont val="Aptos Narrow"/>
        <family val="2"/>
        <scheme val="minor"/>
      </rPr>
      <t>Sr/</t>
    </r>
    <r>
      <rPr>
        <b/>
        <vertAlign val="superscript"/>
        <sz val="11"/>
        <color theme="1"/>
        <rFont val="Aptos Narrow"/>
        <family val="2"/>
        <scheme val="minor"/>
      </rPr>
      <t>86</t>
    </r>
    <r>
      <rPr>
        <b/>
        <sz val="11"/>
        <color theme="1"/>
        <rFont val="Aptos Narrow"/>
        <family val="2"/>
        <scheme val="minor"/>
      </rPr>
      <t>Sr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</si>
  <si>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rPr>
        <b/>
        <sz val="11"/>
        <color theme="1"/>
        <rFont val="Aptos Narrow"/>
        <family val="2"/>
      </rPr>
      <t>ε</t>
    </r>
    <r>
      <rPr>
        <b/>
        <vertAlign val="superscript"/>
        <sz val="11"/>
        <color theme="1"/>
        <rFont val="Aptos Narrow"/>
        <family val="2"/>
        <scheme val="minor"/>
      </rPr>
      <t>143</t>
    </r>
    <r>
      <rPr>
        <b/>
        <sz val="11"/>
        <color theme="1"/>
        <rFont val="Aptos Narrow"/>
        <family val="2"/>
        <scheme val="minor"/>
      </rPr>
      <t>Nd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</si>
  <si>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μ</t>
    </r>
    <r>
      <rPr>
        <b/>
        <vertAlign val="superscript"/>
        <sz val="11"/>
        <color theme="1"/>
        <rFont val="Aptos Narrow"/>
        <family val="2"/>
      </rPr>
      <t>142</t>
    </r>
    <r>
      <rPr>
        <b/>
        <sz val="11"/>
        <color theme="1"/>
        <rFont val="Aptos Narrow"/>
        <family val="2"/>
      </rPr>
      <t>Nd</t>
    </r>
    <r>
      <rPr>
        <b/>
        <vertAlign val="superscript"/>
        <sz val="11"/>
        <color theme="1"/>
        <rFont val="Aptos Narrow"/>
        <family val="2"/>
      </rPr>
      <t>2</t>
    </r>
  </si>
  <si>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Values for islands or hotspots are weighted averages of sample data; values for other endmembers are adjusted to produce a fitting model.</t>
    </r>
  </si>
  <si>
    <r>
      <t>Enriched mantle (fit for Juan Ferndandez)</t>
    </r>
    <r>
      <rPr>
        <b/>
        <vertAlign val="superscript"/>
        <sz val="11"/>
        <color theme="1"/>
        <rFont val="Aptos Narrow"/>
        <family val="2"/>
        <scheme val="minor"/>
      </rPr>
      <t>3</t>
    </r>
  </si>
  <si>
    <r>
      <t>Enriched mantle (fit for Possession)</t>
    </r>
    <r>
      <rPr>
        <b/>
        <vertAlign val="superscript"/>
        <sz val="11"/>
        <color theme="1"/>
        <rFont val="Aptos Narrow"/>
        <family val="2"/>
        <scheme val="minor"/>
      </rPr>
      <t>3</t>
    </r>
  </si>
  <si>
    <r>
      <rPr>
        <b/>
        <sz val="11"/>
        <color theme="1"/>
        <rFont val="Aptos Narrow"/>
        <family val="2"/>
        <scheme val="minor"/>
      </rPr>
      <t>r</t>
    </r>
    <r>
      <rPr>
        <b/>
        <vertAlign val="subscript"/>
        <sz val="11"/>
        <color theme="1"/>
        <rFont val="Aptos Narrow"/>
        <family val="2"/>
        <scheme val="minor"/>
      </rPr>
      <t>(Sr/Nd)</t>
    </r>
  </si>
  <si>
    <t>Model 2</t>
  </si>
  <si>
    <t>Model 3</t>
  </si>
  <si>
    <t>Model 4</t>
  </si>
  <si>
    <t>Juan Fernandez source</t>
  </si>
  <si>
    <t>Penguin Island source, model 1</t>
  </si>
  <si>
    <t>Penguin Island source, model 4</t>
  </si>
  <si>
    <r>
      <rPr>
        <vertAlign val="super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>Values for islands or hotspots are unweighted averages of sample data</t>
    </r>
  </si>
  <si>
    <r>
      <t>Depleted mantle</t>
    </r>
    <r>
      <rPr>
        <b/>
        <vertAlign val="superscript"/>
        <sz val="11"/>
        <color theme="1"/>
        <rFont val="Aptos Narrow"/>
        <family val="2"/>
        <scheme val="minor"/>
      </rPr>
      <t>4</t>
    </r>
  </si>
  <si>
    <t>Hawai'i</t>
  </si>
  <si>
    <t>-5 (model 2)</t>
  </si>
  <si>
    <t>-200 (model 4)</t>
  </si>
  <si>
    <r>
      <t xml:space="preserve">Average fractionation rate, </t>
    </r>
    <r>
      <rPr>
        <b/>
        <sz val="11"/>
        <color theme="1"/>
        <rFont val="Calibri"/>
        <family val="2"/>
      </rPr>
      <t>Δ146/144 / n</t>
    </r>
    <r>
      <rPr>
        <b/>
        <vertAlign val="subscript"/>
        <sz val="11"/>
        <color theme="1"/>
        <rFont val="Calibri"/>
        <family val="2"/>
      </rPr>
      <t>cycles</t>
    </r>
  </si>
  <si>
    <t>© 2025 The Authors </t>
  </si>
  <si>
    <r>
      <t xml:space="preserve">Table S-1 </t>
    </r>
    <r>
      <rPr>
        <sz val="14"/>
        <color theme="1"/>
        <rFont val="Aptos Narrow"/>
        <family val="2"/>
        <scheme val="minor"/>
      </rPr>
      <t>Per-sample isotopic data</t>
    </r>
    <r>
      <rPr>
        <b/>
        <sz val="14"/>
        <color theme="1"/>
        <rFont val="Aptos Narrow"/>
        <family val="2"/>
        <scheme val="minor"/>
      </rPr>
      <t>.</t>
    </r>
  </si>
  <si>
    <r>
      <t>Table S-2</t>
    </r>
    <r>
      <rPr>
        <sz val="14"/>
        <color theme="1"/>
        <rFont val="Aptos Narrow"/>
        <family val="2"/>
        <scheme val="minor"/>
      </rPr>
      <t xml:space="preserve"> Per-run TIMS Nd isotopic data.</t>
    </r>
  </si>
  <si>
    <r>
      <t xml:space="preserve">Table S-3 </t>
    </r>
    <r>
      <rPr>
        <sz val="14"/>
        <color theme="1"/>
        <rFont val="Aptos Narrow"/>
        <family val="2"/>
        <scheme val="minor"/>
      </rPr>
      <t>Medium-term precision of Nd isotopic ratios.</t>
    </r>
  </si>
  <si>
    <r>
      <t xml:space="preserve">Table S-4 </t>
    </r>
    <r>
      <rPr>
        <sz val="14"/>
        <color theme="1"/>
        <rFont val="Aptos Narrow"/>
        <family val="2"/>
        <scheme val="minor"/>
      </rPr>
      <t>TIMS Sr isotopic data.</t>
    </r>
  </si>
  <si>
    <r>
      <t xml:space="preserve">Table S-5 </t>
    </r>
    <r>
      <rPr>
        <sz val="14"/>
        <color theme="1"/>
        <rFont val="Aptos Narrow"/>
        <family val="2"/>
        <scheme val="minor"/>
      </rPr>
      <t>ICP-MS Pb isotopic data.</t>
    </r>
  </si>
  <si>
    <t>[1] Breton, T., F. Nauret, S. Pichat, B. Moine, M. Moreira, E.F. Rose-Koga, D. Auclair, C. Bosq, and L.-M. Wavrant, Geochemical heterogeneities within the Crozet hotspot. Earth and Planetary Science Letters, 2013. 376: p. 126-136, doi: 10.1016/j.epsl.2013.06.020.</t>
  </si>
  <si>
    <t>[2] Farley, K.A.B., A.R.; Craig, H., He, Sr and Nd isotopic variations in lavas from the Juan Fernandez Archipelago, SE Pacific. Contributions to Mineralogy and Petrology, 1993. 115: p. 75-87, doi: 10.1007/BF00712980.</t>
  </si>
  <si>
    <r>
      <t>[3] Truong, T.B., P.R. Castillo, D.R. Hilton, and J.M.D. Day, The trace element and Sr-Nd-Pb isotope geochemistry of Juan Fernandez lavas reveal variable contributions from a high-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He/</t>
    </r>
    <r>
      <rPr>
        <vertAlign val="super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>He mantle plume. Chemical Geology, 2018. 476: p. 280-291, doi: 10.1016/j.chemgeo.2017.11.024.</t>
    </r>
  </si>
  <si>
    <r>
      <t xml:space="preserve">[4] Mundl-Petermeier, A., R.J. Walker, R.A. Fischer, V. Lekic, M.G. Jackson, and M.D. Kurz, Anomalous </t>
    </r>
    <r>
      <rPr>
        <vertAlign val="superscript"/>
        <sz val="11"/>
        <color theme="1"/>
        <rFont val="Aptos Narrow"/>
        <family val="2"/>
        <scheme val="minor"/>
      </rPr>
      <t>182</t>
    </r>
    <r>
      <rPr>
        <sz val="11"/>
        <color theme="1"/>
        <rFont val="Aptos Narrow"/>
        <family val="2"/>
        <scheme val="minor"/>
      </rPr>
      <t xml:space="preserve">W in high 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He/</t>
    </r>
    <r>
      <rPr>
        <vertAlign val="super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>He ocean island basalts: Fingerprints of Earth’s core? Geochimica et Cosmochimica Acta, 2020. 271: p. 194-211, doi: 10.1016/j.gca.2019.12.020.</t>
    </r>
  </si>
  <si>
    <r>
      <t xml:space="preserve">[5] Paquet, M., J.M.D. Day, and P.R. Castillo, Osmium isotope evidence for a heterogeneous 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He/</t>
    </r>
    <r>
      <rPr>
        <vertAlign val="super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>He mantle plume beneath the Juan Fernandez Islands. Geochimica et Cosmochimica Acta, 2019. 261: p. 1-19, doi: 10.1016/j.gca.2019.06.039.</t>
    </r>
  </si>
  <si>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for </t>
    </r>
    <r>
      <rPr>
        <vertAlign val="superscript"/>
        <sz val="11"/>
        <color theme="1"/>
        <rFont val="Aptos Narrow"/>
        <family val="2"/>
        <scheme val="minor"/>
      </rPr>
      <t>87</t>
    </r>
    <r>
      <rPr>
        <sz val="11"/>
        <color theme="1"/>
        <rFont val="Aptos Narrow"/>
        <family val="2"/>
        <scheme val="minor"/>
      </rPr>
      <t>Sr/</t>
    </r>
    <r>
      <rPr>
        <vertAlign val="superscript"/>
        <sz val="11"/>
        <color theme="1"/>
        <rFont val="Aptos Narrow"/>
        <family val="2"/>
        <scheme val="minor"/>
      </rPr>
      <t>86</t>
    </r>
    <r>
      <rPr>
        <sz val="11"/>
        <color theme="1"/>
        <rFont val="Aptos Narrow"/>
        <family val="2"/>
        <scheme val="minor"/>
      </rPr>
      <t xml:space="preserve">Sr and </t>
    </r>
    <r>
      <rPr>
        <sz val="11"/>
        <color theme="1"/>
        <rFont val="Aptos Narrow"/>
        <family val="2"/>
      </rPr>
      <t>ε</t>
    </r>
    <r>
      <rPr>
        <vertAlign val="superscript"/>
        <sz val="11"/>
        <color theme="1"/>
        <rFont val="Aptos Narrow"/>
        <family val="2"/>
      </rPr>
      <t>143</t>
    </r>
    <r>
      <rPr>
        <sz val="11"/>
        <color theme="1"/>
        <rFont val="Aptos Narrow"/>
        <family val="2"/>
      </rPr>
      <t>Nd: cf., Jackson, M.G., S.R. Hart, A.A. Koppers, H. Staudigel, J. Konter, J. Blusztajn, M. Kurz, and J.A. Russell, The return of subducted continental crust in Samoan lavas. Nature, 2007. 448(7154): p. 684-687, doi: 10.1038/nature06048.</t>
    </r>
  </si>
  <si>
    <r>
      <rPr>
        <vertAlign val="super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for </t>
    </r>
    <r>
      <rPr>
        <vertAlign val="superscript"/>
        <sz val="11"/>
        <color theme="1"/>
        <rFont val="Aptos Narrow"/>
        <family val="2"/>
        <scheme val="minor"/>
      </rPr>
      <t>87</t>
    </r>
    <r>
      <rPr>
        <sz val="11"/>
        <color theme="1"/>
        <rFont val="Aptos Narrow"/>
        <family val="2"/>
        <scheme val="minor"/>
      </rPr>
      <t>Sr/</t>
    </r>
    <r>
      <rPr>
        <vertAlign val="superscript"/>
        <sz val="11"/>
        <color theme="1"/>
        <rFont val="Aptos Narrow"/>
        <family val="2"/>
        <scheme val="minor"/>
      </rPr>
      <t>86</t>
    </r>
    <r>
      <rPr>
        <sz val="11"/>
        <color theme="1"/>
        <rFont val="Aptos Narrow"/>
        <family val="2"/>
        <scheme val="minor"/>
      </rPr>
      <t>Sr and ε</t>
    </r>
    <r>
      <rPr>
        <vertAlign val="superscript"/>
        <sz val="11"/>
        <color theme="1"/>
        <rFont val="Aptos Narrow"/>
        <family val="2"/>
        <scheme val="minor"/>
      </rPr>
      <t>143</t>
    </r>
    <r>
      <rPr>
        <sz val="11"/>
        <color theme="1"/>
        <rFont val="Aptos Narrow"/>
        <family val="2"/>
        <scheme val="minor"/>
      </rPr>
      <t>Nd: cf., Workman, R.K. and S.R. Hart, Major and trace element composition of the depleted MORB mantle (DMM). Earth and Planetary Science Letters, 2005. 231(1-2): p. 53-72, doi: 10.1016/j.epsl.2004.12.005.</t>
    </r>
  </si>
  <si>
    <r>
      <t xml:space="preserve">Table S-6 </t>
    </r>
    <r>
      <rPr>
        <sz val="14"/>
        <color theme="1"/>
        <rFont val="Aptos Narrow"/>
        <family val="2"/>
        <scheme val="minor"/>
      </rPr>
      <t>Inputs to binary mixing models in Figure 3.</t>
    </r>
  </si>
  <si>
    <r>
      <t xml:space="preserve">Peters </t>
    </r>
    <r>
      <rPr>
        <i/>
        <sz val="11"/>
        <rFont val="Aptos Narrow"/>
        <family val="2"/>
        <scheme val="minor"/>
      </rPr>
      <t>et al.</t>
    </r>
    <r>
      <rPr>
        <sz val="11"/>
        <rFont val="Aptos Narrow"/>
        <family val="2"/>
        <scheme val="minor"/>
      </rPr>
      <t xml:space="preserve"> (2025) Geochem. Persp. Let. 38, 34–39 | https://doi.org/10.7185/geochemlet.2553</t>
    </r>
  </si>
  <si>
    <t>Published by the European Association of Geochemistry under Creative Commons License CC-BY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</si>
</sst>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yyyy\-mm\-dd;@"/>
    <numFmt numFmtId="165" formatCode="0.000000"/>
    <numFmt numFmtId="166" formatCode="0.0000000"/>
    <numFmt numFmtId="167" formatCode="0.0000"/>
    <numFmt numFmtId="168" formatCode="0.0"/>
    <numFmt numFmtId="169" formatCode="0.000"/>
    <numFmt numFmtId="170" formatCode="0.00000"/>
  </numFmts>
  <fonts count="2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vertAlign val="superscript"/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i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b/>
      <vertAlign val="subscript"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vertAlign val="subscript"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vertAlign val="superscript"/>
      <sz val="11"/>
      <color theme="1"/>
      <name val="Aptos Narrow"/>
      <family val="2"/>
    </font>
    <font>
      <i/>
      <vertAlign val="subscript"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</font>
    <font>
      <sz val="8"/>
      <name val="Aptos Narrow"/>
      <family val="2"/>
      <scheme val="minor"/>
    </font>
    <font>
      <b/>
      <vertAlign val="subscript"/>
      <sz val="11"/>
      <color theme="1"/>
      <name val="Calibri"/>
      <family val="2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164" fontId="2" fillId="2" borderId="0" xfId="0" applyNumberFormat="1" applyFont="1" applyFill="1" applyAlignment="1">
      <alignment horizontal="left"/>
    </xf>
    <xf numFmtId="168" fontId="3" fillId="2" borderId="1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Alignment="1">
      <alignment horizontal="left"/>
    </xf>
    <xf numFmtId="2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168" fontId="0" fillId="2" borderId="0" xfId="0" applyNumberFormat="1" applyFill="1" applyAlignment="1">
      <alignment horizontal="center"/>
    </xf>
    <xf numFmtId="0" fontId="0" fillId="2" borderId="0" xfId="0" applyFill="1"/>
    <xf numFmtId="170" fontId="0" fillId="2" borderId="0" xfId="0" applyNumberFormat="1" applyFill="1" applyAlignment="1">
      <alignment horizontal="center"/>
    </xf>
    <xf numFmtId="16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168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7" fontId="0" fillId="2" borderId="0" xfId="0" applyNumberFormat="1" applyFill="1" applyAlignment="1">
      <alignment horizontal="center" vertical="center"/>
    </xf>
    <xf numFmtId="14" fontId="0" fillId="2" borderId="0" xfId="0" applyNumberFormat="1" applyFill="1" applyAlignment="1">
      <alignment horizontal="center"/>
    </xf>
    <xf numFmtId="14" fontId="6" fillId="2" borderId="0" xfId="0" applyNumberFormat="1" applyFont="1" applyFill="1" applyAlignment="1">
      <alignment horizontal="left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left"/>
    </xf>
    <xf numFmtId="166" fontId="0" fillId="2" borderId="0" xfId="0" applyNumberFormat="1" applyFill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8" fontId="0" fillId="2" borderId="1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7" fontId="0" fillId="2" borderId="3" xfId="0" applyNumberFormat="1" applyFill="1" applyBorder="1" applyAlignment="1">
      <alignment horizontal="center"/>
    </xf>
    <xf numFmtId="168" fontId="0" fillId="2" borderId="3" xfId="0" applyNumberFormat="1" applyFill="1" applyBorder="1" applyAlignment="1">
      <alignment horizontal="center"/>
    </xf>
    <xf numFmtId="168" fontId="0" fillId="2" borderId="0" xfId="0" applyNumberFormat="1" applyFill="1" applyAlignment="1">
      <alignment horizontal="left"/>
    </xf>
    <xf numFmtId="169" fontId="0" fillId="2" borderId="3" xfId="0" applyNumberForma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3" borderId="2" xfId="0" applyFill="1" applyBorder="1"/>
    <xf numFmtId="2" fontId="0" fillId="2" borderId="5" xfId="0" applyNumberForma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2" fontId="0" fillId="2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 applyAlignment="1">
      <alignment horizontal="center"/>
    </xf>
    <xf numFmtId="0" fontId="0" fillId="2" borderId="2" xfId="0" applyFill="1" applyBorder="1"/>
    <xf numFmtId="0" fontId="6" fillId="2" borderId="0" xfId="0" applyFont="1" applyFill="1" applyAlignment="1">
      <alignment horizontal="center"/>
    </xf>
    <xf numFmtId="169" fontId="6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7" fontId="0" fillId="2" borderId="2" xfId="0" applyNumberFormat="1" applyFill="1" applyBorder="1" applyAlignment="1">
      <alignment horizontal="center"/>
    </xf>
    <xf numFmtId="0" fontId="0" fillId="2" borderId="9" xfId="0" applyFill="1" applyBorder="1"/>
    <xf numFmtId="0" fontId="1" fillId="2" borderId="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167" fontId="6" fillId="2" borderId="1" xfId="0" applyNumberFormat="1" applyFont="1" applyFill="1" applyBorder="1" applyAlignment="1">
      <alignment horizontal="center"/>
    </xf>
    <xf numFmtId="169" fontId="6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67" fontId="6" fillId="2" borderId="11" xfId="0" applyNumberFormat="1" applyFont="1" applyFill="1" applyBorder="1" applyAlignment="1">
      <alignment horizontal="center"/>
    </xf>
    <xf numFmtId="0" fontId="17" fillId="2" borderId="0" xfId="0" applyFont="1" applyFill="1"/>
    <xf numFmtId="168" fontId="6" fillId="2" borderId="0" xfId="0" applyNumberFormat="1" applyFont="1" applyFill="1" applyAlignment="1">
      <alignment horizontal="center"/>
    </xf>
    <xf numFmtId="165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167" fontId="6" fillId="2" borderId="0" xfId="0" applyNumberFormat="1" applyFont="1" applyFill="1" applyAlignment="1">
      <alignment horizontal="center"/>
    </xf>
    <xf numFmtId="168" fontId="1" fillId="2" borderId="0" xfId="0" applyNumberFormat="1" applyFont="1" applyFill="1" applyAlignment="1">
      <alignment horizontal="center"/>
    </xf>
    <xf numFmtId="170" fontId="6" fillId="2" borderId="0" xfId="0" applyNumberFormat="1" applyFont="1" applyFill="1" applyAlignment="1">
      <alignment horizontal="center"/>
    </xf>
    <xf numFmtId="170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69" fontId="1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1" fontId="0" fillId="2" borderId="0" xfId="0" applyNumberFormat="1" applyFill="1" applyAlignment="1">
      <alignment vertical="center"/>
    </xf>
    <xf numFmtId="0" fontId="0" fillId="2" borderId="13" xfId="0" applyFill="1" applyBorder="1" applyAlignment="1">
      <alignment horizontal="center" vertical="center"/>
    </xf>
    <xf numFmtId="168" fontId="0" fillId="2" borderId="13" xfId="0" applyNumberFormat="1" applyFill="1" applyBorder="1" applyAlignment="1">
      <alignment horizontal="center"/>
    </xf>
    <xf numFmtId="170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11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11" fontId="0" fillId="0" borderId="0" xfId="0" applyNumberFormat="1" applyAlignment="1">
      <alignment horizontal="center"/>
    </xf>
    <xf numFmtId="0" fontId="24" fillId="0" borderId="0" xfId="0" applyFont="1"/>
    <xf numFmtId="0" fontId="0" fillId="2" borderId="10" xfId="0" applyFill="1" applyBorder="1"/>
    <xf numFmtId="0" fontId="0" fillId="2" borderId="0" xfId="0" applyFill="1" applyAlignment="1">
      <alignment horizontal="left" vertical="center" wrapText="1"/>
    </xf>
    <xf numFmtId="0" fontId="0" fillId="2" borderId="13" xfId="0" applyFill="1" applyBorder="1" applyAlignment="1">
      <alignment horizontal="center" vertical="center"/>
    </xf>
    <xf numFmtId="168" fontId="0" fillId="2" borderId="13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170" fontId="0" fillId="2" borderId="13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474458</xdr:colOff>
      <xdr:row>0</xdr:row>
      <xdr:rowOff>130661</xdr:rowOff>
    </xdr:from>
    <xdr:to>
      <xdr:col>14</xdr:col>
      <xdr:colOff>626561</xdr:colOff>
      <xdr:row>7</xdr:row>
      <xdr:rowOff>174832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691046" y="130661"/>
          <a:ext cx="5743839" cy="940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Earth’s foundational geological events stored in the fundamental mantle source of hotspots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332925</xdr:colOff>
      <xdr:row>5</xdr:row>
      <xdr:rowOff>173578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88158A-2E23-4012-BD5B-6515596D6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30984" cy="1070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706363</xdr:colOff>
      <xdr:row>0</xdr:row>
      <xdr:rowOff>130661</xdr:rowOff>
    </xdr:from>
    <xdr:to>
      <xdr:col>14</xdr:col>
      <xdr:colOff>731923</xdr:colOff>
      <xdr:row>5</xdr:row>
      <xdr:rowOff>178334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7695332" y="130661"/>
          <a:ext cx="5776279" cy="940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Earth’s foundational geological events stored in the fundamental mantle source of hotspots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695015</xdr:colOff>
      <xdr:row>5</xdr:row>
      <xdr:rowOff>177080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5F94C5-B1E5-4D15-B0AB-0308D08F2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30984" cy="10700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179631</xdr:colOff>
      <xdr:row>0</xdr:row>
      <xdr:rowOff>130661</xdr:rowOff>
    </xdr:from>
    <xdr:to>
      <xdr:col>19</xdr:col>
      <xdr:colOff>335207</xdr:colOff>
      <xdr:row>7</xdr:row>
      <xdr:rowOff>166428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7618656" y="130661"/>
          <a:ext cx="5813426" cy="940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Earth’s foundational geological events stored in the fundamental mantle source of hotspots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444984</xdr:colOff>
      <xdr:row>5</xdr:row>
      <xdr:rowOff>165174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C4A4D4-8FBF-469D-BFC3-1038FFAEA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30984" cy="10700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57150</xdr:rowOff>
    </xdr:from>
    <xdr:to>
      <xdr:col>15</xdr:col>
      <xdr:colOff>22226</xdr:colOff>
      <xdr:row>5</xdr:row>
      <xdr:rowOff>92917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E42686D-1D8C-4707-A103-0C8BD8A6B157}"/>
            </a:ext>
          </a:extLst>
        </xdr:cNvPr>
        <xdr:cNvSpPr txBox="1">
          <a:spLocks noChangeArrowheads="1"/>
        </xdr:cNvSpPr>
      </xdr:nvSpPr>
      <xdr:spPr bwMode="auto">
        <a:xfrm>
          <a:off x="8115300" y="57150"/>
          <a:ext cx="5813426" cy="940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Earth’s foundational geological events stored in the fundamental mantle source of hotspots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483084</xdr:colOff>
      <xdr:row>5</xdr:row>
      <xdr:rowOff>165174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E14D92-695E-4DE0-ADC7-3D38FD4C2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30984" cy="10700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999229</xdr:colOff>
      <xdr:row>0</xdr:row>
      <xdr:rowOff>130661</xdr:rowOff>
    </xdr:from>
    <xdr:to>
      <xdr:col>17</xdr:col>
      <xdr:colOff>371626</xdr:colOff>
      <xdr:row>5</xdr:row>
      <xdr:rowOff>174832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7700347" y="130661"/>
          <a:ext cx="5703720" cy="940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Earth’s foundational geological events stored in the fundamental mantle source of hotspots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288102</xdr:colOff>
      <xdr:row>5</xdr:row>
      <xdr:rowOff>173578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63FB80-53C5-45AC-AD9B-56F147ED9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30984" cy="10700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0</xdr:rowOff>
    </xdr:from>
    <xdr:to>
      <xdr:col>0</xdr:col>
      <xdr:colOff>2766507</xdr:colOff>
      <xdr:row>5</xdr:row>
      <xdr:rowOff>177388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18" y="0"/>
          <a:ext cx="2732889" cy="1073859"/>
        </a:xfrm>
        <a:prstGeom prst="rect">
          <a:avLst/>
        </a:prstGeom>
      </xdr:spPr>
    </xdr:pic>
    <xdr:clientData/>
  </xdr:twoCellAnchor>
  <xdr:twoCellAnchor>
    <xdr:from>
      <xdr:col>7</xdr:col>
      <xdr:colOff>190501</xdr:colOff>
      <xdr:row>0</xdr:row>
      <xdr:rowOff>130661</xdr:rowOff>
    </xdr:from>
    <xdr:to>
      <xdr:col>16</xdr:col>
      <xdr:colOff>2616</xdr:colOff>
      <xdr:row>5</xdr:row>
      <xdr:rowOff>174832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7597589" y="130661"/>
          <a:ext cx="5773645" cy="940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Earth’s foundational geological events stored in the fundamental mantle source of hotspots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F71"/>
  <sheetViews>
    <sheetView tabSelected="1" zoomScaleNormal="100" workbookViewId="0">
      <selection activeCell="C3" sqref="C3"/>
    </sheetView>
  </sheetViews>
  <sheetFormatPr defaultColWidth="9.109375" defaultRowHeight="14.4" x14ac:dyDescent="0.3"/>
  <cols>
    <col min="1" max="1" width="35" style="8" customWidth="1"/>
    <col min="2" max="3" width="18.77734375" style="8" customWidth="1"/>
    <col min="4" max="4" width="14.44140625" style="8" customWidth="1"/>
    <col min="5" max="6" width="9.109375" style="8" customWidth="1"/>
    <col min="7" max="7" width="17.21875" style="8" customWidth="1"/>
    <col min="8" max="8" width="9.44140625" style="8" customWidth="1"/>
    <col min="9" max="17" width="9.109375" style="8" customWidth="1"/>
    <col min="18" max="18" width="17.21875" style="8" customWidth="1"/>
    <col min="19" max="19" width="9.77734375" style="8" bestFit="1" customWidth="1"/>
    <col min="20" max="20" width="17.21875" style="8" customWidth="1"/>
    <col min="21" max="21" width="9.77734375" style="8" bestFit="1" customWidth="1"/>
    <col min="22" max="22" width="17.21875" style="8" customWidth="1"/>
    <col min="23" max="23" width="9.77734375" style="8" bestFit="1" customWidth="1"/>
    <col min="24" max="29" width="9.109375" style="8"/>
    <col min="30" max="30" width="17.21875" style="8" customWidth="1"/>
    <col min="31" max="16384" width="9.109375" style="8"/>
  </cols>
  <sheetData>
    <row r="8" spans="1:32" ht="18" x14ac:dyDescent="0.35">
      <c r="A8" s="53" t="s">
        <v>341</v>
      </c>
    </row>
    <row r="10" spans="1:32" ht="16.2" x14ac:dyDescent="0.3">
      <c r="A10" s="26" t="s">
        <v>3</v>
      </c>
      <c r="B10" s="26" t="s">
        <v>271</v>
      </c>
      <c r="C10" s="26" t="s">
        <v>272</v>
      </c>
      <c r="D10" s="26" t="s">
        <v>257</v>
      </c>
      <c r="E10" s="26" t="s">
        <v>13</v>
      </c>
      <c r="F10" s="26" t="s">
        <v>258</v>
      </c>
      <c r="G10" s="26" t="s">
        <v>259</v>
      </c>
      <c r="H10" s="26" t="s">
        <v>13</v>
      </c>
      <c r="I10" s="45" t="s">
        <v>260</v>
      </c>
      <c r="J10" s="45" t="s">
        <v>261</v>
      </c>
      <c r="K10" s="26" t="s">
        <v>258</v>
      </c>
      <c r="L10" s="26" t="s">
        <v>262</v>
      </c>
      <c r="M10" s="26" t="s">
        <v>13</v>
      </c>
      <c r="N10" s="46" t="s">
        <v>263</v>
      </c>
      <c r="O10" s="26" t="s">
        <v>13</v>
      </c>
      <c r="P10" s="45" t="s">
        <v>260</v>
      </c>
      <c r="Q10" s="45" t="s">
        <v>261</v>
      </c>
      <c r="R10" s="26" t="s">
        <v>264</v>
      </c>
      <c r="S10" s="26" t="s">
        <v>13</v>
      </c>
      <c r="T10" s="26" t="s">
        <v>265</v>
      </c>
      <c r="U10" s="26" t="s">
        <v>13</v>
      </c>
      <c r="V10" s="26" t="s">
        <v>266</v>
      </c>
      <c r="W10" s="26" t="s">
        <v>13</v>
      </c>
      <c r="X10" s="45" t="s">
        <v>260</v>
      </c>
      <c r="Y10" s="45" t="s">
        <v>261</v>
      </c>
      <c r="Z10" s="26" t="s">
        <v>258</v>
      </c>
      <c r="AA10" s="26" t="s">
        <v>267</v>
      </c>
      <c r="AB10" s="26" t="s">
        <v>13</v>
      </c>
      <c r="AC10" s="26" t="s">
        <v>258</v>
      </c>
      <c r="AD10" s="26" t="s">
        <v>268</v>
      </c>
      <c r="AE10" s="26" t="s">
        <v>13</v>
      </c>
      <c r="AF10" s="26" t="s">
        <v>258</v>
      </c>
    </row>
    <row r="11" spans="1:32" x14ac:dyDescent="0.3">
      <c r="A11" s="11" t="s">
        <v>171</v>
      </c>
      <c r="B11" s="11" t="s">
        <v>275</v>
      </c>
      <c r="C11" s="49" t="s">
        <v>273</v>
      </c>
      <c r="D11" s="7">
        <v>8.1999999999999993</v>
      </c>
      <c r="E11" s="7">
        <v>0.2</v>
      </c>
      <c r="F11" s="49" t="s">
        <v>276</v>
      </c>
      <c r="G11" s="5">
        <v>0.70402900000000002</v>
      </c>
      <c r="H11" s="5">
        <v>5.0000000000000004E-6</v>
      </c>
      <c r="I11" s="11"/>
      <c r="J11" s="11"/>
      <c r="K11" s="49" t="s">
        <v>276</v>
      </c>
      <c r="L11" s="7">
        <v>-1.8109989042836006</v>
      </c>
      <c r="M11" s="7">
        <v>5.7512507609998194</v>
      </c>
      <c r="N11" s="4">
        <v>4.2085226075228022</v>
      </c>
      <c r="O11" s="51">
        <v>4.2563119610790824E-2</v>
      </c>
      <c r="P11" s="11">
        <v>1</v>
      </c>
      <c r="Q11" s="49">
        <v>1</v>
      </c>
      <c r="R11" s="6">
        <v>18.8948</v>
      </c>
      <c r="S11" s="6">
        <v>8.9999999999999998E-4</v>
      </c>
      <c r="T11" s="6">
        <v>15.5891</v>
      </c>
      <c r="U11" s="6">
        <v>8.0000000000000004E-4</v>
      </c>
      <c r="V11" s="6">
        <v>39.040599999999998</v>
      </c>
      <c r="W11" s="6">
        <v>2.5000000000000001E-3</v>
      </c>
      <c r="X11" s="11"/>
      <c r="Y11" s="11"/>
      <c r="Z11" s="49" t="s">
        <v>276</v>
      </c>
      <c r="AA11" s="11"/>
      <c r="AB11" s="11"/>
      <c r="AC11" s="49"/>
      <c r="AD11" s="11"/>
      <c r="AE11" s="11"/>
      <c r="AF11" s="11"/>
    </row>
    <row r="12" spans="1:32" x14ac:dyDescent="0.3">
      <c r="A12" s="11" t="s">
        <v>172</v>
      </c>
      <c r="B12" s="11" t="s">
        <v>275</v>
      </c>
      <c r="C12" s="13" t="s">
        <v>273</v>
      </c>
      <c r="D12" s="7">
        <v>8.8000000000000007</v>
      </c>
      <c r="E12" s="7">
        <v>0.2</v>
      </c>
      <c r="F12" s="13" t="s">
        <v>276</v>
      </c>
      <c r="G12" s="5">
        <v>0.70408899999999996</v>
      </c>
      <c r="H12" s="5">
        <v>3.9999999999999998E-6</v>
      </c>
      <c r="I12" s="11"/>
      <c r="J12" s="11"/>
      <c r="K12" s="13" t="s">
        <v>276</v>
      </c>
      <c r="L12" s="7">
        <v>0.65881407155875926</v>
      </c>
      <c r="M12" s="7">
        <v>3.9534030708349324</v>
      </c>
      <c r="N12" s="4">
        <v>4.7800629788952147</v>
      </c>
      <c r="O12" s="4">
        <v>3.00966705052443E-2</v>
      </c>
      <c r="P12" s="11">
        <v>2</v>
      </c>
      <c r="Q12" s="13">
        <v>1</v>
      </c>
      <c r="R12" s="6">
        <v>19.155000000000001</v>
      </c>
      <c r="S12" s="6">
        <v>1.2999999999999999E-3</v>
      </c>
      <c r="T12" s="6">
        <v>15.606299999999999</v>
      </c>
      <c r="U12" s="6">
        <v>1.1999999999999999E-3</v>
      </c>
      <c r="V12" s="6">
        <v>39.197600000000001</v>
      </c>
      <c r="W12" s="6">
        <v>3.5000000000000001E-3</v>
      </c>
      <c r="X12" s="11"/>
      <c r="Y12" s="11"/>
      <c r="Z12" s="13" t="s">
        <v>276</v>
      </c>
      <c r="AA12" s="11"/>
      <c r="AB12" s="11"/>
      <c r="AC12" s="13"/>
      <c r="AD12" s="11"/>
      <c r="AE12" s="11"/>
      <c r="AF12" s="11"/>
    </row>
    <row r="13" spans="1:32" x14ac:dyDescent="0.3">
      <c r="A13" s="11" t="s">
        <v>173</v>
      </c>
      <c r="B13" s="11" t="s">
        <v>275</v>
      </c>
      <c r="C13" s="13" t="s">
        <v>273</v>
      </c>
      <c r="D13" s="7">
        <v>8.8000000000000007</v>
      </c>
      <c r="E13" s="7">
        <v>0.1</v>
      </c>
      <c r="F13" s="13" t="s">
        <v>276</v>
      </c>
      <c r="G13" s="5">
        <v>0.70430700000000002</v>
      </c>
      <c r="H13" s="5">
        <v>3.0000000000000001E-6</v>
      </c>
      <c r="I13" s="11"/>
      <c r="J13" s="11"/>
      <c r="K13" s="13" t="s">
        <v>276</v>
      </c>
      <c r="L13" s="7">
        <v>-1.5016837170422903</v>
      </c>
      <c r="M13" s="7">
        <v>5.7512507609998194</v>
      </c>
      <c r="N13" s="4">
        <v>4.0390016267632944</v>
      </c>
      <c r="O13" s="4">
        <v>4.2563119610790824E-2</v>
      </c>
      <c r="P13" s="11">
        <v>1</v>
      </c>
      <c r="Q13" s="13">
        <v>1</v>
      </c>
      <c r="R13" s="6">
        <v>19.004899999999999</v>
      </c>
      <c r="S13" s="6">
        <v>8.9999999999999998E-4</v>
      </c>
      <c r="T13" s="6">
        <v>15.598000000000001</v>
      </c>
      <c r="U13" s="6">
        <v>8.9999999999999998E-4</v>
      </c>
      <c r="V13" s="6">
        <v>39.126800000000003</v>
      </c>
      <c r="W13" s="6">
        <v>2.3E-3</v>
      </c>
      <c r="X13" s="11"/>
      <c r="Y13" s="11"/>
      <c r="Z13" s="13" t="s">
        <v>276</v>
      </c>
      <c r="AA13" s="11"/>
      <c r="AB13" s="11"/>
      <c r="AC13" s="13"/>
      <c r="AD13" s="11"/>
      <c r="AE13" s="11"/>
      <c r="AF13" s="11"/>
    </row>
    <row r="14" spans="1:32" x14ac:dyDescent="0.3">
      <c r="A14" s="11" t="s">
        <v>174</v>
      </c>
      <c r="B14" s="11" t="s">
        <v>275</v>
      </c>
      <c r="C14" s="13" t="s">
        <v>273</v>
      </c>
      <c r="D14" s="7">
        <v>7.9</v>
      </c>
      <c r="E14" s="7">
        <v>0.1</v>
      </c>
      <c r="F14" s="13" t="s">
        <v>276</v>
      </c>
      <c r="G14" s="5">
        <v>0.70410899999999998</v>
      </c>
      <c r="H14" s="5">
        <v>3.9999999999999998E-6</v>
      </c>
      <c r="I14" s="11"/>
      <c r="J14" s="11"/>
      <c r="K14" s="13" t="s">
        <v>276</v>
      </c>
      <c r="L14" s="7">
        <v>-0.39932306890133101</v>
      </c>
      <c r="M14" s="7">
        <v>3.9534030708349324</v>
      </c>
      <c r="N14" s="4">
        <v>4.4919096962514597</v>
      </c>
      <c r="O14" s="4">
        <v>3.00966705052443E-2</v>
      </c>
      <c r="P14" s="11">
        <v>2</v>
      </c>
      <c r="Q14" s="13">
        <v>1</v>
      </c>
      <c r="R14" s="6">
        <v>18.991499999999998</v>
      </c>
      <c r="S14" s="6">
        <v>1.1999999999999999E-3</v>
      </c>
      <c r="T14" s="6">
        <v>15.5947</v>
      </c>
      <c r="U14" s="6">
        <v>1E-3</v>
      </c>
      <c r="V14" s="6">
        <v>39.084800000000001</v>
      </c>
      <c r="W14" s="6">
        <v>2.8999999999999998E-3</v>
      </c>
      <c r="X14" s="11"/>
      <c r="Y14" s="11"/>
      <c r="Z14" s="13" t="s">
        <v>276</v>
      </c>
      <c r="AA14" s="11"/>
      <c r="AB14" s="11"/>
      <c r="AC14" s="13"/>
      <c r="AD14" s="11"/>
      <c r="AE14" s="11"/>
      <c r="AF14" s="11"/>
    </row>
    <row r="15" spans="1:32" x14ac:dyDescent="0.3">
      <c r="A15" s="11" t="s">
        <v>175</v>
      </c>
      <c r="B15" s="11" t="s">
        <v>275</v>
      </c>
      <c r="C15" s="13" t="s">
        <v>273</v>
      </c>
      <c r="D15" s="7">
        <v>8</v>
      </c>
      <c r="E15" s="7">
        <v>0.2</v>
      </c>
      <c r="F15" s="13" t="s">
        <v>276</v>
      </c>
      <c r="G15" s="5">
        <v>0.70430599999999999</v>
      </c>
      <c r="H15" s="5">
        <v>3.0000000000000001E-6</v>
      </c>
      <c r="I15" s="11"/>
      <c r="J15" s="11"/>
      <c r="K15" s="13" t="s">
        <v>276</v>
      </c>
      <c r="L15" s="7">
        <v>-2.4291672970798928</v>
      </c>
      <c r="M15" s="7">
        <v>3.1183812757058265</v>
      </c>
      <c r="N15" s="4">
        <v>4.4598542184363321</v>
      </c>
      <c r="O15" s="4">
        <v>2.5717097716677784E-2</v>
      </c>
      <c r="P15" s="11">
        <v>3</v>
      </c>
      <c r="Q15" s="13">
        <v>2</v>
      </c>
      <c r="R15" s="6">
        <v>18.986499999999999</v>
      </c>
      <c r="S15" s="6">
        <v>1.1000000000000001E-3</v>
      </c>
      <c r="T15" s="6">
        <v>15.5898</v>
      </c>
      <c r="U15" s="6">
        <v>1E-3</v>
      </c>
      <c r="V15" s="6">
        <v>39.069299999999998</v>
      </c>
      <c r="W15" s="6">
        <v>2.7000000000000001E-3</v>
      </c>
      <c r="X15" s="11"/>
      <c r="Y15" s="11"/>
      <c r="Z15" s="13" t="s">
        <v>276</v>
      </c>
      <c r="AA15" s="11"/>
      <c r="AB15" s="11"/>
      <c r="AC15" s="13"/>
      <c r="AD15" s="11"/>
      <c r="AE15" s="11"/>
      <c r="AF15" s="11"/>
    </row>
    <row r="16" spans="1:32" x14ac:dyDescent="0.3">
      <c r="A16" s="11" t="s">
        <v>176</v>
      </c>
      <c r="B16" s="11" t="s">
        <v>275</v>
      </c>
      <c r="C16" s="13" t="s">
        <v>273</v>
      </c>
      <c r="D16" s="7">
        <v>7.4</v>
      </c>
      <c r="E16" s="7">
        <v>0.2</v>
      </c>
      <c r="F16" s="13" t="s">
        <v>276</v>
      </c>
      <c r="G16" s="5">
        <v>0.704488</v>
      </c>
      <c r="H16" s="5">
        <v>3.9999999999999998E-6</v>
      </c>
      <c r="I16" s="11"/>
      <c r="J16" s="11"/>
      <c r="K16" s="13" t="s">
        <v>276</v>
      </c>
      <c r="L16" s="7">
        <v>-2.695097804354107</v>
      </c>
      <c r="M16" s="7">
        <v>3.8045718850154713</v>
      </c>
      <c r="N16" s="4">
        <v>4.4912775067548072</v>
      </c>
      <c r="O16" s="4">
        <v>3.2274481863364735E-2</v>
      </c>
      <c r="P16" s="11">
        <v>2</v>
      </c>
      <c r="Q16" s="13">
        <v>2</v>
      </c>
      <c r="R16" s="6">
        <v>18.886099999999999</v>
      </c>
      <c r="S16" s="6">
        <v>8.9999999999999998E-4</v>
      </c>
      <c r="T16" s="6">
        <v>15.582100000000001</v>
      </c>
      <c r="U16" s="6">
        <v>8.0000000000000004E-4</v>
      </c>
      <c r="V16" s="6">
        <v>38.971699999999998</v>
      </c>
      <c r="W16" s="6">
        <v>2.7000000000000001E-3</v>
      </c>
      <c r="X16" s="11"/>
      <c r="Y16" s="11"/>
      <c r="Z16" s="13" t="s">
        <v>276</v>
      </c>
      <c r="AA16" s="11"/>
      <c r="AB16" s="11"/>
      <c r="AC16" s="13"/>
      <c r="AD16" s="11"/>
      <c r="AE16" s="11"/>
      <c r="AF16" s="11"/>
    </row>
    <row r="17" spans="1:32" x14ac:dyDescent="0.3">
      <c r="A17" s="59" t="s">
        <v>311</v>
      </c>
      <c r="B17" s="59"/>
      <c r="C17" s="57"/>
      <c r="D17" s="76">
        <v>8.2666666666666675</v>
      </c>
      <c r="E17" s="76">
        <v>0.5539854016335739</v>
      </c>
      <c r="F17" s="57"/>
      <c r="G17" s="77">
        <v>0.70424936751080924</v>
      </c>
      <c r="H17" s="77">
        <v>1.6322130093189137E-4</v>
      </c>
      <c r="I17" s="59"/>
      <c r="J17" s="59"/>
      <c r="K17" s="57"/>
      <c r="L17" s="76">
        <v>-1.441778074465903</v>
      </c>
      <c r="M17" s="76">
        <v>1.6658569075891778</v>
      </c>
      <c r="N17" s="78">
        <v>4.4681565915947576</v>
      </c>
      <c r="O17" s="78">
        <v>0.23781151767617226</v>
      </c>
      <c r="P17" s="59"/>
      <c r="Q17" s="57"/>
      <c r="R17" s="79">
        <v>18.967369645453289</v>
      </c>
      <c r="S17" s="79">
        <v>9.2839014026980041E-2</v>
      </c>
      <c r="T17" s="79">
        <v>15.591693502515861</v>
      </c>
      <c r="U17" s="79">
        <v>8.260346843773872E-3</v>
      </c>
      <c r="V17" s="79">
        <v>39.075618400172083</v>
      </c>
      <c r="W17" s="79">
        <v>7.3880132634756956E-2</v>
      </c>
      <c r="X17" s="59"/>
      <c r="Y17" s="59"/>
      <c r="Z17" s="57"/>
      <c r="AA17" s="59"/>
      <c r="AB17" s="11"/>
      <c r="AC17" s="13"/>
      <c r="AD17" s="11"/>
      <c r="AE17" s="11"/>
      <c r="AF17" s="11"/>
    </row>
    <row r="18" spans="1:32" ht="9" customHeight="1" x14ac:dyDescent="0.3">
      <c r="A18" s="11"/>
      <c r="B18" s="11"/>
      <c r="C18" s="13"/>
      <c r="D18" s="7"/>
      <c r="E18" s="7"/>
      <c r="F18" s="13"/>
      <c r="G18" s="5"/>
      <c r="H18" s="5"/>
      <c r="I18" s="11"/>
      <c r="J18" s="11"/>
      <c r="K18" s="13"/>
      <c r="L18" s="7"/>
      <c r="M18" s="7"/>
      <c r="N18" s="4"/>
      <c r="O18" s="4"/>
      <c r="P18" s="11"/>
      <c r="Q18" s="13"/>
      <c r="R18" s="6"/>
      <c r="S18" s="6"/>
      <c r="T18" s="6"/>
      <c r="U18" s="6"/>
      <c r="V18" s="6"/>
      <c r="W18" s="6"/>
      <c r="X18" s="11"/>
      <c r="Y18" s="11"/>
      <c r="Z18" s="13"/>
      <c r="AA18" s="11"/>
      <c r="AB18" s="11"/>
      <c r="AC18" s="13"/>
      <c r="AD18" s="11"/>
      <c r="AE18" s="11"/>
      <c r="AF18" s="11"/>
    </row>
    <row r="19" spans="1:32" x14ac:dyDescent="0.3">
      <c r="A19" s="11" t="s">
        <v>110</v>
      </c>
      <c r="B19" s="11" t="s">
        <v>275</v>
      </c>
      <c r="C19" s="13" t="s">
        <v>274</v>
      </c>
      <c r="D19" s="7"/>
      <c r="E19" s="7"/>
      <c r="F19" s="13"/>
      <c r="G19" s="5">
        <v>0.70329401374416201</v>
      </c>
      <c r="H19" s="5">
        <v>1.090844315606333E-5</v>
      </c>
      <c r="I19" s="11">
        <v>1</v>
      </c>
      <c r="J19" s="11">
        <v>1</v>
      </c>
      <c r="K19" s="13"/>
      <c r="L19" s="7">
        <v>-0.53584921744851199</v>
      </c>
      <c r="M19" s="7">
        <v>2.1218386517800649</v>
      </c>
      <c r="N19" s="4">
        <v>6.0884416542737547</v>
      </c>
      <c r="O19" s="4">
        <v>1.608734707332125E-2</v>
      </c>
      <c r="P19" s="11">
        <v>5</v>
      </c>
      <c r="Q19" s="13">
        <v>1</v>
      </c>
      <c r="R19" s="6">
        <v>19.102831835937408</v>
      </c>
      <c r="S19" s="6">
        <v>5.3013767874474126E-4</v>
      </c>
      <c r="T19" s="6">
        <v>15.624917146976475</v>
      </c>
      <c r="U19" s="6">
        <v>5.1205724607105048E-4</v>
      </c>
      <c r="V19" s="6">
        <v>38.918520474036939</v>
      </c>
      <c r="W19" s="6">
        <v>1.4077099889738907E-3</v>
      </c>
      <c r="X19" s="11">
        <v>2</v>
      </c>
      <c r="Y19" s="11">
        <v>1</v>
      </c>
      <c r="Z19" s="13"/>
      <c r="AA19" s="11"/>
      <c r="AB19" s="11"/>
      <c r="AC19" s="13"/>
      <c r="AD19" s="11"/>
      <c r="AE19" s="11"/>
      <c r="AF19" s="11"/>
    </row>
    <row r="20" spans="1:32" x14ac:dyDescent="0.3">
      <c r="A20" s="11" t="s">
        <v>118</v>
      </c>
      <c r="B20" s="11" t="s">
        <v>275</v>
      </c>
      <c r="C20" s="13" t="s">
        <v>274</v>
      </c>
      <c r="D20" s="7"/>
      <c r="E20" s="7"/>
      <c r="F20" s="13"/>
      <c r="G20" s="5">
        <v>0.70322700000000005</v>
      </c>
      <c r="H20" s="5">
        <v>9.0000000000000002E-6</v>
      </c>
      <c r="I20" s="11"/>
      <c r="J20" s="11"/>
      <c r="K20" s="13" t="s">
        <v>276</v>
      </c>
      <c r="L20" s="7">
        <v>1.587959275662747</v>
      </c>
      <c r="M20" s="7">
        <v>1.8891385658212472</v>
      </c>
      <c r="N20" s="4">
        <v>6.1678038590848736</v>
      </c>
      <c r="O20" s="4">
        <v>1.556429239191005E-2</v>
      </c>
      <c r="P20" s="11">
        <v>8</v>
      </c>
      <c r="Q20" s="13">
        <v>2</v>
      </c>
      <c r="R20" s="6">
        <v>19.324100000000001</v>
      </c>
      <c r="S20" s="6">
        <v>1E-3</v>
      </c>
      <c r="T20" s="6">
        <v>15.607200000000001</v>
      </c>
      <c r="U20" s="6">
        <v>8.9999999999999998E-4</v>
      </c>
      <c r="V20" s="6">
        <v>39.107799999999997</v>
      </c>
      <c r="W20" s="6">
        <v>2.3999999999999998E-3</v>
      </c>
      <c r="X20" s="11"/>
      <c r="Y20" s="11"/>
      <c r="Z20" s="13" t="s">
        <v>276</v>
      </c>
      <c r="AA20" s="11"/>
      <c r="AB20" s="11"/>
      <c r="AC20" s="13"/>
      <c r="AD20" s="11"/>
      <c r="AE20" s="11"/>
      <c r="AF20" s="11"/>
    </row>
    <row r="21" spans="1:32" x14ac:dyDescent="0.3">
      <c r="A21" s="11" t="s">
        <v>153</v>
      </c>
      <c r="B21" s="11" t="s">
        <v>275</v>
      </c>
      <c r="C21" s="13" t="s">
        <v>274</v>
      </c>
      <c r="D21" s="7"/>
      <c r="E21" s="7"/>
      <c r="F21" s="13"/>
      <c r="G21" s="5">
        <v>0.70332399999999895</v>
      </c>
      <c r="H21" s="5">
        <v>6.9999999999999999E-6</v>
      </c>
      <c r="I21" s="11"/>
      <c r="J21" s="11"/>
      <c r="K21" s="13" t="s">
        <v>276</v>
      </c>
      <c r="L21" s="7">
        <v>-1.8556088597909697</v>
      </c>
      <c r="M21" s="7">
        <v>3.8490356064982101</v>
      </c>
      <c r="N21" s="4">
        <v>6.1386764182946898</v>
      </c>
      <c r="O21" s="4">
        <v>3.00966705052443E-2</v>
      </c>
      <c r="P21" s="11">
        <v>2</v>
      </c>
      <c r="Q21" s="13">
        <v>1</v>
      </c>
      <c r="R21" s="6">
        <v>19.2239</v>
      </c>
      <c r="S21" s="6">
        <v>1.2999999999999999E-3</v>
      </c>
      <c r="T21" s="6">
        <v>15.6112</v>
      </c>
      <c r="U21" s="6">
        <v>1E-3</v>
      </c>
      <c r="V21" s="6">
        <v>39.090000000000003</v>
      </c>
      <c r="W21" s="6">
        <v>2.8E-3</v>
      </c>
      <c r="X21" s="11"/>
      <c r="Y21" s="11"/>
      <c r="Z21" s="13" t="s">
        <v>276</v>
      </c>
      <c r="AA21" s="11"/>
      <c r="AB21" s="11"/>
      <c r="AC21" s="13"/>
      <c r="AD21" s="11"/>
      <c r="AE21" s="11"/>
      <c r="AF21" s="11"/>
    </row>
    <row r="22" spans="1:32" x14ac:dyDescent="0.3">
      <c r="A22" s="11" t="s">
        <v>132</v>
      </c>
      <c r="B22" s="11" t="s">
        <v>275</v>
      </c>
      <c r="C22" s="13" t="s">
        <v>274</v>
      </c>
      <c r="D22" s="7">
        <v>14</v>
      </c>
      <c r="E22" s="7">
        <v>0.1</v>
      </c>
      <c r="F22" s="13" t="s">
        <v>276</v>
      </c>
      <c r="G22" s="5">
        <v>0.70325094280361999</v>
      </c>
      <c r="H22" s="5">
        <v>1.090844315606333E-5</v>
      </c>
      <c r="I22" s="11">
        <v>1</v>
      </c>
      <c r="J22" s="11">
        <v>1</v>
      </c>
      <c r="K22" s="13"/>
      <c r="L22" s="7">
        <v>-0.60178274635669216</v>
      </c>
      <c r="M22" s="7">
        <v>3.8490356064982101</v>
      </c>
      <c r="N22" s="4">
        <v>6.0573491187987409</v>
      </c>
      <c r="O22" s="4">
        <v>3.00966705052443E-2</v>
      </c>
      <c r="P22" s="11">
        <v>2</v>
      </c>
      <c r="Q22" s="13">
        <v>1</v>
      </c>
      <c r="R22" s="6">
        <v>19.614540390773016</v>
      </c>
      <c r="S22" s="6">
        <v>5.2917830845652491E-4</v>
      </c>
      <c r="T22" s="6">
        <v>15.6462207649961</v>
      </c>
      <c r="U22" s="6">
        <v>4.966702152470532E-4</v>
      </c>
      <c r="V22" s="6">
        <v>39.368341522655349</v>
      </c>
      <c r="W22" s="6">
        <v>1.395159392173113E-3</v>
      </c>
      <c r="X22" s="11">
        <v>2</v>
      </c>
      <c r="Y22" s="11">
        <v>1</v>
      </c>
      <c r="Z22" s="13"/>
      <c r="AA22" s="11"/>
      <c r="AB22" s="11"/>
      <c r="AC22" s="13"/>
      <c r="AD22" s="11"/>
      <c r="AE22" s="11"/>
      <c r="AF22" s="11"/>
    </row>
    <row r="23" spans="1:32" x14ac:dyDescent="0.3">
      <c r="A23" s="11" t="s">
        <v>133</v>
      </c>
      <c r="B23" s="11" t="s">
        <v>275</v>
      </c>
      <c r="C23" s="13" t="s">
        <v>274</v>
      </c>
      <c r="D23" s="7">
        <v>13.7</v>
      </c>
      <c r="E23" s="7">
        <v>0.2</v>
      </c>
      <c r="F23" s="13" t="s">
        <v>276</v>
      </c>
      <c r="G23" s="5">
        <v>0.70352834170332357</v>
      </c>
      <c r="H23" s="5">
        <v>7.7134341278403443E-6</v>
      </c>
      <c r="I23" s="11">
        <v>2</v>
      </c>
      <c r="J23" s="11">
        <v>1</v>
      </c>
      <c r="K23" s="13"/>
      <c r="L23" s="7">
        <v>1.6077484057408498</v>
      </c>
      <c r="M23" s="7">
        <v>5.4433583567667245</v>
      </c>
      <c r="N23" s="4">
        <v>5.5997468403101713</v>
      </c>
      <c r="O23" s="4">
        <v>4.2563119610790824E-2</v>
      </c>
      <c r="P23" s="11">
        <v>1</v>
      </c>
      <c r="Q23" s="13">
        <v>1</v>
      </c>
      <c r="R23" s="6">
        <v>19.373349129443202</v>
      </c>
      <c r="S23" s="6">
        <v>1.0639250237465131E-3</v>
      </c>
      <c r="T23" s="6">
        <v>15.630021839189007</v>
      </c>
      <c r="U23" s="6">
        <v>9.8023339146718685E-4</v>
      </c>
      <c r="V23" s="6">
        <v>39.227868241587586</v>
      </c>
      <c r="W23" s="6">
        <v>3.2075706774461125E-3</v>
      </c>
      <c r="X23" s="11">
        <v>8</v>
      </c>
      <c r="Y23" s="11">
        <v>1</v>
      </c>
      <c r="Z23" s="13"/>
      <c r="AA23" s="11"/>
      <c r="AB23" s="11"/>
      <c r="AC23" s="13"/>
      <c r="AD23" s="11"/>
      <c r="AE23" s="11"/>
      <c r="AF23" s="11"/>
    </row>
    <row r="24" spans="1:32" x14ac:dyDescent="0.3">
      <c r="A24" s="11" t="s">
        <v>90</v>
      </c>
      <c r="B24" s="11" t="s">
        <v>275</v>
      </c>
      <c r="C24" s="13" t="s">
        <v>274</v>
      </c>
      <c r="D24" s="7">
        <v>13.2</v>
      </c>
      <c r="E24" s="7">
        <v>0.2</v>
      </c>
      <c r="F24" s="13" t="s">
        <v>276</v>
      </c>
      <c r="G24" s="5">
        <v>0.70328400000000002</v>
      </c>
      <c r="H24" s="5">
        <v>6.0000000000000002E-6</v>
      </c>
      <c r="I24" s="11"/>
      <c r="J24" s="11"/>
      <c r="K24" s="13" t="s">
        <v>276</v>
      </c>
      <c r="L24" s="7">
        <v>1.8713850016283153</v>
      </c>
      <c r="M24" s="7">
        <v>3.8490356064982101</v>
      </c>
      <c r="N24" s="4">
        <v>6.2087560397294803</v>
      </c>
      <c r="O24" s="4">
        <v>3.00966705052443E-2</v>
      </c>
      <c r="P24" s="11">
        <v>2</v>
      </c>
      <c r="Q24" s="13">
        <v>1</v>
      </c>
      <c r="R24" s="6">
        <v>19.633900000000001</v>
      </c>
      <c r="S24" s="6">
        <v>1.1999999999999999E-3</v>
      </c>
      <c r="T24" s="6">
        <v>15.6325</v>
      </c>
      <c r="U24" s="6">
        <v>1E-3</v>
      </c>
      <c r="V24" s="6">
        <v>39.3506</v>
      </c>
      <c r="W24" s="6">
        <v>2.7000000000000001E-3</v>
      </c>
      <c r="X24" s="11"/>
      <c r="Y24" s="11"/>
      <c r="Z24" s="13" t="s">
        <v>276</v>
      </c>
      <c r="AA24" s="11"/>
      <c r="AB24" s="11"/>
      <c r="AC24" s="13"/>
      <c r="AD24" s="11"/>
      <c r="AE24" s="11"/>
      <c r="AF24" s="11"/>
    </row>
    <row r="25" spans="1:32" x14ac:dyDescent="0.3">
      <c r="A25" s="11" t="s">
        <v>134</v>
      </c>
      <c r="B25" s="11" t="s">
        <v>275</v>
      </c>
      <c r="C25" s="13" t="s">
        <v>274</v>
      </c>
      <c r="D25" s="7"/>
      <c r="E25" s="7"/>
      <c r="F25" s="13"/>
      <c r="G25" s="5">
        <v>0.70323400000000003</v>
      </c>
      <c r="H25" s="5">
        <v>6.9999999999999999E-6</v>
      </c>
      <c r="I25" s="11"/>
      <c r="J25" s="11"/>
      <c r="K25" s="13" t="s">
        <v>276</v>
      </c>
      <c r="L25" s="7">
        <v>-3.8999343507959803</v>
      </c>
      <c r="M25" s="7">
        <v>2.7516143667735498</v>
      </c>
      <c r="N25" s="4">
        <v>6.0491885567448671</v>
      </c>
      <c r="O25" s="4">
        <v>3.00966705052443E-2</v>
      </c>
      <c r="P25" s="11">
        <v>2</v>
      </c>
      <c r="Q25" s="13">
        <v>2</v>
      </c>
      <c r="R25" s="6">
        <v>19.608599999999999</v>
      </c>
      <c r="S25" s="6">
        <v>8.0000000000000004E-4</v>
      </c>
      <c r="T25" s="6">
        <v>15.6302</v>
      </c>
      <c r="U25" s="6">
        <v>8.0000000000000004E-4</v>
      </c>
      <c r="V25" s="6">
        <v>39.328699999999998</v>
      </c>
      <c r="W25" s="6">
        <v>2.3999999999999998E-3</v>
      </c>
      <c r="X25" s="11"/>
      <c r="Y25" s="11"/>
      <c r="Z25" s="13" t="s">
        <v>276</v>
      </c>
      <c r="AA25" s="11"/>
      <c r="AB25" s="11"/>
      <c r="AC25" s="13"/>
      <c r="AD25" s="11"/>
      <c r="AE25" s="11"/>
      <c r="AF25" s="11"/>
    </row>
    <row r="26" spans="1:32" x14ac:dyDescent="0.3">
      <c r="A26" s="11" t="s">
        <v>135</v>
      </c>
      <c r="B26" s="11" t="s">
        <v>275</v>
      </c>
      <c r="C26" s="13" t="s">
        <v>274</v>
      </c>
      <c r="D26" s="7"/>
      <c r="E26" s="7"/>
      <c r="F26" s="13"/>
      <c r="G26" s="5">
        <v>0.70331857597311698</v>
      </c>
      <c r="H26" s="5">
        <v>1.090844315606333E-5</v>
      </c>
      <c r="I26" s="11">
        <v>1</v>
      </c>
      <c r="J26" s="11">
        <v>1</v>
      </c>
      <c r="K26" s="13"/>
      <c r="L26" s="7">
        <v>-1.5644415850280564</v>
      </c>
      <c r="M26" s="7">
        <v>2.9953588288586181</v>
      </c>
      <c r="N26" s="4">
        <v>5.9548960160768178</v>
      </c>
      <c r="O26" s="4">
        <v>3.2274481863364735E-2</v>
      </c>
      <c r="P26" s="11">
        <v>3</v>
      </c>
      <c r="Q26" s="13">
        <v>2</v>
      </c>
      <c r="R26" s="6">
        <v>19.603067662890147</v>
      </c>
      <c r="S26" s="6">
        <v>5.0252829704773908E-4</v>
      </c>
      <c r="T26" s="6">
        <v>15.642538321649651</v>
      </c>
      <c r="U26" s="6">
        <v>4.966702152470532E-4</v>
      </c>
      <c r="V26" s="6">
        <v>39.330519347324497</v>
      </c>
      <c r="W26" s="6">
        <v>1.395159392173113E-3</v>
      </c>
      <c r="X26" s="11">
        <v>2</v>
      </c>
      <c r="Y26" s="11">
        <v>1</v>
      </c>
      <c r="Z26" s="13"/>
      <c r="AA26" s="11"/>
      <c r="AB26" s="11"/>
      <c r="AC26" s="13"/>
      <c r="AD26" s="11"/>
      <c r="AE26" s="11"/>
      <c r="AF26" s="11"/>
    </row>
    <row r="27" spans="1:32" x14ac:dyDescent="0.3">
      <c r="A27" s="11" t="s">
        <v>165</v>
      </c>
      <c r="B27" s="11" t="s">
        <v>275</v>
      </c>
      <c r="C27" s="13" t="s">
        <v>274</v>
      </c>
      <c r="D27" s="7">
        <v>13.3</v>
      </c>
      <c r="E27" s="7">
        <v>0.1</v>
      </c>
      <c r="F27" s="13" t="s">
        <v>276</v>
      </c>
      <c r="G27" s="5">
        <v>0.70389046700868796</v>
      </c>
      <c r="H27" s="5">
        <v>7.7134341278403443E-6</v>
      </c>
      <c r="I27" s="11">
        <v>2</v>
      </c>
      <c r="J27" s="11">
        <v>1</v>
      </c>
      <c r="K27" s="13"/>
      <c r="L27" s="7">
        <v>-1.2886279516788335</v>
      </c>
      <c r="M27" s="7">
        <v>5.4433583567667245</v>
      </c>
      <c r="N27" s="4">
        <v>5.6224162713713888</v>
      </c>
      <c r="O27" s="4">
        <v>4.2563119610790824E-2</v>
      </c>
      <c r="P27" s="11">
        <v>1</v>
      </c>
      <c r="Q27" s="13">
        <v>1</v>
      </c>
      <c r="R27" s="6">
        <v>19.255723944041847</v>
      </c>
      <c r="S27" s="6">
        <v>5.0252829704773908E-4</v>
      </c>
      <c r="T27" s="6">
        <v>15.616459657435998</v>
      </c>
      <c r="U27" s="6">
        <v>4.966702152470532E-4</v>
      </c>
      <c r="V27" s="6">
        <v>39.063440878508601</v>
      </c>
      <c r="W27" s="6">
        <v>1.395159392173113E-3</v>
      </c>
      <c r="X27" s="11">
        <v>2</v>
      </c>
      <c r="Y27" s="11">
        <v>1</v>
      </c>
      <c r="Z27" s="13"/>
      <c r="AA27" s="11"/>
      <c r="AB27" s="11"/>
      <c r="AC27" s="13"/>
      <c r="AD27" s="11"/>
      <c r="AE27" s="11"/>
      <c r="AF27" s="11"/>
    </row>
    <row r="28" spans="1:32" x14ac:dyDescent="0.3">
      <c r="A28" s="11" t="s">
        <v>136</v>
      </c>
      <c r="B28" s="11" t="s">
        <v>275</v>
      </c>
      <c r="C28" s="13" t="s">
        <v>274</v>
      </c>
      <c r="D28" s="7"/>
      <c r="E28" s="7"/>
      <c r="F28" s="13"/>
      <c r="G28" s="5">
        <v>0.70321100000000003</v>
      </c>
      <c r="H28" s="5">
        <v>6.9999999999999999E-6</v>
      </c>
      <c r="I28" s="11"/>
      <c r="J28" s="11"/>
      <c r="K28" s="13" t="s">
        <v>276</v>
      </c>
      <c r="L28" s="7">
        <v>-3.4687443942500735</v>
      </c>
      <c r="M28" s="7">
        <v>3.2657777343197689</v>
      </c>
      <c r="N28" s="4">
        <v>6.1328429788608823</v>
      </c>
      <c r="O28" s="4">
        <v>2.7036382390670622E-2</v>
      </c>
      <c r="P28" s="11">
        <v>3</v>
      </c>
      <c r="Q28" s="13">
        <v>2</v>
      </c>
      <c r="R28" s="6">
        <v>19.646799999999999</v>
      </c>
      <c r="S28" s="6">
        <v>1.4E-3</v>
      </c>
      <c r="T28" s="6">
        <v>15.6295</v>
      </c>
      <c r="U28" s="6">
        <v>1.1999999999999999E-3</v>
      </c>
      <c r="V28" s="6">
        <v>39.279699999999998</v>
      </c>
      <c r="W28" s="6">
        <v>3.3999999999999998E-3</v>
      </c>
      <c r="X28" s="11"/>
      <c r="Y28" s="11"/>
      <c r="Z28" s="13" t="s">
        <v>276</v>
      </c>
      <c r="AA28" s="11"/>
      <c r="AB28" s="11"/>
      <c r="AC28" s="13"/>
      <c r="AD28" s="11"/>
      <c r="AE28" s="11"/>
      <c r="AF28" s="11"/>
    </row>
    <row r="29" spans="1:32" x14ac:dyDescent="0.3">
      <c r="A29" s="11" t="s">
        <v>137</v>
      </c>
      <c r="B29" s="11" t="s">
        <v>275</v>
      </c>
      <c r="C29" s="13" t="s">
        <v>274</v>
      </c>
      <c r="D29" s="7"/>
      <c r="E29" s="7"/>
      <c r="F29" s="13"/>
      <c r="G29" s="5">
        <v>0.70321900000000004</v>
      </c>
      <c r="H29" s="5">
        <v>7.9999999999999996E-6</v>
      </c>
      <c r="I29" s="11"/>
      <c r="J29" s="11"/>
      <c r="K29" s="13" t="s">
        <v>276</v>
      </c>
      <c r="L29" s="7">
        <v>0.86260135079989964</v>
      </c>
      <c r="M29" s="7">
        <v>3.7112828152315647</v>
      </c>
      <c r="N29" s="4">
        <v>6.1517960794337236</v>
      </c>
      <c r="O29" s="4">
        <v>3.2274481863364735E-2</v>
      </c>
      <c r="P29" s="11">
        <v>2</v>
      </c>
      <c r="Q29" s="13">
        <v>2</v>
      </c>
      <c r="R29" s="6">
        <v>19.224599999999999</v>
      </c>
      <c r="S29" s="6">
        <v>6.9999999999999999E-4</v>
      </c>
      <c r="T29" s="6">
        <v>15.607799999999999</v>
      </c>
      <c r="U29" s="6">
        <v>6.9999999999999999E-4</v>
      </c>
      <c r="V29" s="6">
        <v>38.938400000000001</v>
      </c>
      <c r="W29" s="6">
        <v>1.6000000000000001E-3</v>
      </c>
      <c r="X29" s="11"/>
      <c r="Y29" s="11"/>
      <c r="Z29" s="13" t="s">
        <v>276</v>
      </c>
      <c r="AA29" s="11"/>
      <c r="AB29" s="11"/>
      <c r="AC29" s="13"/>
      <c r="AD29" s="11"/>
      <c r="AE29" s="11"/>
      <c r="AF29" s="11"/>
    </row>
    <row r="30" spans="1:32" x14ac:dyDescent="0.3">
      <c r="A30" s="59" t="s">
        <v>312</v>
      </c>
      <c r="B30" s="59"/>
      <c r="C30" s="57"/>
      <c r="D30" s="76">
        <v>13.610000000000001</v>
      </c>
      <c r="E30" s="76">
        <v>0.62821414831118072</v>
      </c>
      <c r="F30" s="57"/>
      <c r="G30" s="77">
        <v>0.70334647872938227</v>
      </c>
      <c r="H30" s="77">
        <v>1.3875617255063066E-4</v>
      </c>
      <c r="I30" s="59"/>
      <c r="J30" s="59"/>
      <c r="K30" s="57"/>
      <c r="L30" s="76">
        <v>-0.55397822499350891</v>
      </c>
      <c r="M30" s="76">
        <v>0.919714469704774</v>
      </c>
      <c r="N30" s="78">
        <v>6.0827625666899205</v>
      </c>
      <c r="O30" s="78">
        <v>9.7604135238265721E-2</v>
      </c>
      <c r="P30" s="59"/>
      <c r="Q30" s="57"/>
      <c r="R30" s="79">
        <v>19.399742838952314</v>
      </c>
      <c r="S30" s="79">
        <v>0.14523934117502316</v>
      </c>
      <c r="T30" s="79">
        <v>15.628066773424516</v>
      </c>
      <c r="U30" s="79">
        <v>9.4987824203816261E-3</v>
      </c>
      <c r="V30" s="79">
        <v>39.157217316759301</v>
      </c>
      <c r="W30" s="79">
        <v>0.12597681851420411</v>
      </c>
      <c r="X30" s="59"/>
      <c r="Y30" s="59"/>
      <c r="Z30" s="57"/>
      <c r="AA30" s="59"/>
      <c r="AB30" s="11"/>
      <c r="AC30" s="13"/>
      <c r="AD30" s="11"/>
      <c r="AE30" s="11"/>
      <c r="AF30" s="11"/>
    </row>
    <row r="31" spans="1:32" ht="9" customHeight="1" x14ac:dyDescent="0.3">
      <c r="A31" s="59"/>
      <c r="B31" s="59"/>
      <c r="C31" s="57"/>
      <c r="D31" s="76"/>
      <c r="E31" s="76"/>
      <c r="F31" s="57"/>
      <c r="G31" s="77"/>
      <c r="H31" s="77"/>
      <c r="I31" s="59"/>
      <c r="J31" s="59"/>
      <c r="K31" s="57"/>
      <c r="L31" s="76"/>
      <c r="M31" s="76"/>
      <c r="N31" s="78"/>
      <c r="O31" s="78"/>
      <c r="P31" s="59"/>
      <c r="Q31" s="57"/>
      <c r="R31" s="79"/>
      <c r="S31" s="79"/>
      <c r="T31" s="79"/>
      <c r="U31" s="79"/>
      <c r="V31" s="79"/>
      <c r="W31" s="79"/>
      <c r="X31" s="59"/>
      <c r="Y31" s="59"/>
      <c r="Z31" s="57"/>
      <c r="AA31" s="59"/>
      <c r="AB31" s="11"/>
      <c r="AC31" s="13"/>
      <c r="AD31" s="11"/>
      <c r="AE31" s="11"/>
      <c r="AF31" s="11"/>
    </row>
    <row r="32" spans="1:32" x14ac:dyDescent="0.3">
      <c r="A32" s="12" t="s">
        <v>313</v>
      </c>
      <c r="B32" s="11"/>
      <c r="C32" s="13"/>
      <c r="D32" s="7"/>
      <c r="E32" s="7"/>
      <c r="F32" s="13"/>
      <c r="G32" s="5"/>
      <c r="H32" s="5"/>
      <c r="I32" s="11"/>
      <c r="J32" s="11"/>
      <c r="K32" s="13"/>
      <c r="L32" s="80">
        <v>-0.76137314037348724</v>
      </c>
      <c r="M32" s="80">
        <v>0.80515447832989406</v>
      </c>
      <c r="N32" s="4"/>
      <c r="O32" s="4"/>
      <c r="P32" s="11"/>
      <c r="Q32" s="13"/>
      <c r="R32" s="6"/>
      <c r="S32" s="6"/>
      <c r="T32" s="6"/>
      <c r="U32" s="6"/>
      <c r="V32" s="6"/>
      <c r="W32" s="6"/>
      <c r="X32" s="11"/>
      <c r="Y32" s="11"/>
      <c r="Z32" s="13"/>
      <c r="AA32" s="11"/>
      <c r="AB32" s="11"/>
      <c r="AC32" s="13"/>
      <c r="AD32" s="11"/>
      <c r="AE32" s="11"/>
      <c r="AF32" s="11"/>
    </row>
    <row r="33" spans="1:32" ht="9" customHeight="1" x14ac:dyDescent="0.3">
      <c r="A33" s="48"/>
      <c r="B33" s="48"/>
      <c r="C33" s="50"/>
      <c r="D33" s="48"/>
      <c r="E33" s="48"/>
      <c r="F33" s="50"/>
      <c r="G33" s="48"/>
      <c r="H33" s="48"/>
      <c r="I33" s="48"/>
      <c r="J33" s="48"/>
      <c r="K33" s="50"/>
      <c r="L33" s="48"/>
      <c r="M33" s="48"/>
      <c r="N33" s="48"/>
      <c r="O33" s="48"/>
      <c r="P33" s="48"/>
      <c r="Q33" s="50"/>
      <c r="R33" s="48"/>
      <c r="S33" s="48"/>
      <c r="T33" s="48"/>
      <c r="U33" s="48"/>
      <c r="V33" s="48"/>
      <c r="W33" s="48"/>
      <c r="X33" s="48"/>
      <c r="Y33" s="48"/>
      <c r="Z33" s="50"/>
      <c r="AA33" s="48"/>
      <c r="AB33" s="48"/>
      <c r="AC33" s="50"/>
      <c r="AD33" s="48"/>
      <c r="AE33" s="48"/>
      <c r="AF33" s="48"/>
    </row>
    <row r="34" spans="1:32" s="11" customFormat="1" x14ac:dyDescent="0.3">
      <c r="A34" s="11" t="s">
        <v>155</v>
      </c>
      <c r="B34" s="11" t="s">
        <v>283</v>
      </c>
      <c r="C34" s="13" t="s">
        <v>270</v>
      </c>
      <c r="D34" s="7">
        <v>8</v>
      </c>
      <c r="E34" s="11">
        <v>0.3</v>
      </c>
      <c r="F34" s="13" t="s">
        <v>277</v>
      </c>
      <c r="G34" s="11">
        <v>0.70355999999999996</v>
      </c>
      <c r="H34" s="9">
        <v>1.8E-5</v>
      </c>
      <c r="K34" s="13" t="s">
        <v>280</v>
      </c>
      <c r="L34" s="7">
        <v>0.72886378291962917</v>
      </c>
      <c r="M34" s="7">
        <v>3.2069620793827966</v>
      </c>
      <c r="N34" s="4">
        <v>5.197539858451024</v>
      </c>
      <c r="O34" s="4">
        <v>2.4573828564840309E-2</v>
      </c>
      <c r="P34" s="11">
        <v>3</v>
      </c>
      <c r="Q34" s="13">
        <v>2</v>
      </c>
      <c r="R34" s="10">
        <v>18.939</v>
      </c>
      <c r="S34" s="10">
        <v>2E-3</v>
      </c>
      <c r="T34" s="10">
        <v>15.632</v>
      </c>
      <c r="U34" s="10">
        <v>2.7000000000000001E-3</v>
      </c>
      <c r="V34" s="10">
        <v>38.893000000000001</v>
      </c>
      <c r="W34" s="10">
        <v>8.6E-3</v>
      </c>
      <c r="Z34" s="13" t="s">
        <v>278</v>
      </c>
      <c r="AA34" s="11">
        <v>-5.9</v>
      </c>
      <c r="AB34" s="7">
        <v>3</v>
      </c>
      <c r="AC34" s="13" t="s">
        <v>281</v>
      </c>
      <c r="AD34" s="9">
        <v>0.13078999999999999</v>
      </c>
      <c r="AE34" s="9">
        <v>7.9000000000000001E-4</v>
      </c>
      <c r="AF34" s="11" t="s">
        <v>282</v>
      </c>
    </row>
    <row r="35" spans="1:32" s="11" customFormat="1" x14ac:dyDescent="0.3">
      <c r="A35" s="11" t="s">
        <v>38</v>
      </c>
      <c r="B35" s="11" t="s">
        <v>283</v>
      </c>
      <c r="C35" s="13" t="s">
        <v>270</v>
      </c>
      <c r="D35" s="7">
        <v>8.1</v>
      </c>
      <c r="E35" s="11">
        <v>0.3</v>
      </c>
      <c r="F35" s="13" t="s">
        <v>277</v>
      </c>
      <c r="G35" s="11">
        <v>0.70361399999999996</v>
      </c>
      <c r="H35" s="11">
        <v>1.1E-5</v>
      </c>
      <c r="K35" s="13" t="s">
        <v>278</v>
      </c>
      <c r="L35" s="7">
        <v>0.44742048889793129</v>
      </c>
      <c r="M35" s="7">
        <v>2.9953588288586181</v>
      </c>
      <c r="N35" s="4">
        <v>4.7297959838247161</v>
      </c>
      <c r="O35" s="4">
        <v>0.13413803934744542</v>
      </c>
      <c r="P35" s="11">
        <v>3</v>
      </c>
      <c r="Q35" s="13">
        <v>3</v>
      </c>
      <c r="R35" s="10">
        <v>19.221</v>
      </c>
      <c r="S35" s="10">
        <v>2E-3</v>
      </c>
      <c r="T35" s="10">
        <v>15.683999999999999</v>
      </c>
      <c r="U35" s="10">
        <v>2.7000000000000001E-3</v>
      </c>
      <c r="V35" s="10">
        <v>39.137999999999998</v>
      </c>
      <c r="W35" s="10">
        <v>8.6E-3</v>
      </c>
      <c r="Z35" s="13" t="s">
        <v>278</v>
      </c>
      <c r="AC35" s="13"/>
      <c r="AD35" s="9">
        <v>0.12912000000000001</v>
      </c>
      <c r="AE35" s="9">
        <v>4.0000000000000002E-4</v>
      </c>
      <c r="AF35" s="11" t="s">
        <v>282</v>
      </c>
    </row>
    <row r="36" spans="1:32" s="11" customFormat="1" x14ac:dyDescent="0.3">
      <c r="A36" s="11" t="s">
        <v>201</v>
      </c>
      <c r="B36" s="11" t="s">
        <v>283</v>
      </c>
      <c r="C36" s="13" t="s">
        <v>270</v>
      </c>
      <c r="D36" s="7">
        <v>9.5</v>
      </c>
      <c r="E36" s="11">
        <v>0.3</v>
      </c>
      <c r="F36" s="13" t="s">
        <v>277</v>
      </c>
      <c r="G36" s="11">
        <v>0.70357000000000003</v>
      </c>
      <c r="H36" s="9">
        <v>1.8E-5</v>
      </c>
      <c r="K36" s="13" t="s">
        <v>280</v>
      </c>
      <c r="L36" s="7">
        <v>-0.31895197361020422</v>
      </c>
      <c r="M36" s="7">
        <v>5.4433583567667245</v>
      </c>
      <c r="N36" s="4">
        <v>3.6315784368179393</v>
      </c>
      <c r="O36" s="4">
        <v>4.2563119610790824E-2</v>
      </c>
      <c r="P36" s="11">
        <v>1</v>
      </c>
      <c r="Q36" s="13">
        <v>1</v>
      </c>
      <c r="R36" s="10">
        <v>19.158000000000001</v>
      </c>
      <c r="S36" s="10">
        <v>2E-3</v>
      </c>
      <c r="T36" s="10">
        <v>15.651999999999999</v>
      </c>
      <c r="U36" s="10">
        <v>2.7000000000000001E-3</v>
      </c>
      <c r="V36" s="10">
        <v>39.188000000000002</v>
      </c>
      <c r="W36" s="10">
        <v>8.6E-3</v>
      </c>
      <c r="Z36" s="13" t="s">
        <v>278</v>
      </c>
      <c r="AC36" s="13"/>
      <c r="AD36" s="9">
        <v>0.13078999999999999</v>
      </c>
      <c r="AE36" s="9">
        <v>2.4000000000000001E-4</v>
      </c>
      <c r="AF36" s="11" t="s">
        <v>282</v>
      </c>
    </row>
    <row r="37" spans="1:32" s="11" customFormat="1" x14ac:dyDescent="0.3">
      <c r="A37" s="11" t="s">
        <v>202</v>
      </c>
      <c r="B37" s="11" t="s">
        <v>283</v>
      </c>
      <c r="C37" s="13" t="s">
        <v>270</v>
      </c>
      <c r="D37" s="7">
        <v>7.8</v>
      </c>
      <c r="E37" s="11">
        <v>0.3</v>
      </c>
      <c r="F37" s="13" t="s">
        <v>277</v>
      </c>
      <c r="G37" s="11">
        <v>0.70355999999999996</v>
      </c>
      <c r="H37" s="9">
        <v>1.8E-5</v>
      </c>
      <c r="K37" s="13" t="s">
        <v>280</v>
      </c>
      <c r="L37" s="7">
        <v>1.1477716271140745</v>
      </c>
      <c r="M37" s="7">
        <v>3.1324182142887858</v>
      </c>
      <c r="N37" s="4">
        <v>4.7885460005194789</v>
      </c>
      <c r="O37" s="4">
        <v>2.7036382390670622E-2</v>
      </c>
      <c r="P37" s="11">
        <v>3</v>
      </c>
      <c r="Q37" s="13">
        <v>2</v>
      </c>
      <c r="R37" s="10">
        <v>19.177</v>
      </c>
      <c r="S37" s="10">
        <v>2E-3</v>
      </c>
      <c r="T37" s="10">
        <v>15.657</v>
      </c>
      <c r="U37" s="10">
        <v>2.7000000000000001E-3</v>
      </c>
      <c r="V37" s="10">
        <v>39.197000000000003</v>
      </c>
      <c r="W37" s="10">
        <v>8.6E-3</v>
      </c>
      <c r="Z37" s="13" t="s">
        <v>278</v>
      </c>
      <c r="AC37" s="13"/>
      <c r="AD37" s="9">
        <v>0.13772000000000001</v>
      </c>
      <c r="AE37" s="9">
        <v>6.8000000000000005E-4</v>
      </c>
      <c r="AF37" s="11" t="s">
        <v>282</v>
      </c>
    </row>
    <row r="38" spans="1:32" s="11" customFormat="1" x14ac:dyDescent="0.3">
      <c r="A38" s="11" t="s">
        <v>203</v>
      </c>
      <c r="B38" s="11" t="s">
        <v>283</v>
      </c>
      <c r="C38" s="13" t="s">
        <v>270</v>
      </c>
      <c r="D38" s="7">
        <v>8.6</v>
      </c>
      <c r="E38" s="11">
        <v>0.3</v>
      </c>
      <c r="F38" s="13" t="s">
        <v>277</v>
      </c>
      <c r="G38" s="11">
        <v>0.70367000000000002</v>
      </c>
      <c r="H38" s="9">
        <v>1.8E-5</v>
      </c>
      <c r="K38" s="13" t="s">
        <v>280</v>
      </c>
      <c r="L38" s="7">
        <v>1.8520793736075243</v>
      </c>
      <c r="M38" s="7">
        <v>2.5793348549680446</v>
      </c>
      <c r="N38" s="4">
        <v>4.3129615598670377</v>
      </c>
      <c r="O38" s="4">
        <v>2.3728396057733057E-2</v>
      </c>
      <c r="P38" s="11">
        <v>4</v>
      </c>
      <c r="Q38" s="13">
        <v>3</v>
      </c>
      <c r="R38" s="10">
        <v>19.081</v>
      </c>
      <c r="S38" s="10">
        <v>2E-3</v>
      </c>
      <c r="T38" s="10">
        <v>15.635999999999999</v>
      </c>
      <c r="U38" s="10">
        <v>2.7000000000000001E-3</v>
      </c>
      <c r="V38" s="10">
        <v>39.067999999999998</v>
      </c>
      <c r="W38" s="10">
        <v>8.6E-3</v>
      </c>
      <c r="Z38" s="13" t="s">
        <v>278</v>
      </c>
      <c r="AC38" s="13"/>
      <c r="AD38" s="9">
        <v>0.13225000000000001</v>
      </c>
      <c r="AE38" s="9">
        <v>4.0999999999999999E-4</v>
      </c>
      <c r="AF38" s="11" t="s">
        <v>282</v>
      </c>
    </row>
    <row r="39" spans="1:32" s="59" customFormat="1" x14ac:dyDescent="0.3">
      <c r="A39" s="59" t="s">
        <v>315</v>
      </c>
      <c r="C39" s="57"/>
      <c r="D39" s="76">
        <v>8.4</v>
      </c>
      <c r="E39" s="59">
        <v>0.84670196070544279</v>
      </c>
      <c r="F39" s="57"/>
      <c r="G39" s="81">
        <v>0.70359962376237639</v>
      </c>
      <c r="H39" s="81">
        <v>5.2426767944247665E-5</v>
      </c>
      <c r="K39" s="57"/>
      <c r="L39" s="76">
        <v>1.0215702896445438</v>
      </c>
      <c r="M39" s="76">
        <v>1.4218233025315477</v>
      </c>
      <c r="N39" s="78">
        <v>4.6388894014285782</v>
      </c>
      <c r="O39" s="78">
        <v>0.67978205866405661</v>
      </c>
      <c r="Q39" s="57"/>
      <c r="R39" s="60">
        <v>19.115200000000002</v>
      </c>
      <c r="S39" s="60">
        <v>0.13751225571743261</v>
      </c>
      <c r="T39" s="60">
        <v>15.652199999999997</v>
      </c>
      <c r="U39" s="60">
        <v>2.5633671338034007E-2</v>
      </c>
      <c r="V39" s="60">
        <v>39.096800000000002</v>
      </c>
      <c r="W39" s="60">
        <v>0.15510714389017893</v>
      </c>
      <c r="Z39" s="57"/>
      <c r="AC39" s="57"/>
      <c r="AD39" s="81">
        <v>0.1311871455363971</v>
      </c>
      <c r="AE39" s="81">
        <v>2.7282834470698388E-3</v>
      </c>
    </row>
    <row r="40" spans="1:32" s="11" customFormat="1" ht="9" customHeight="1" x14ac:dyDescent="0.3">
      <c r="C40" s="13"/>
      <c r="D40" s="7"/>
      <c r="F40" s="13"/>
      <c r="H40" s="9"/>
      <c r="K40" s="13"/>
      <c r="L40" s="7"/>
      <c r="M40" s="7"/>
      <c r="N40" s="4"/>
      <c r="O40" s="4"/>
      <c r="Q40" s="13"/>
      <c r="R40" s="10"/>
      <c r="S40" s="10"/>
      <c r="T40" s="10"/>
      <c r="U40" s="10"/>
      <c r="V40" s="10"/>
      <c r="W40" s="10"/>
      <c r="Z40" s="13"/>
      <c r="AC40" s="13"/>
      <c r="AD40" s="9"/>
      <c r="AE40" s="9"/>
    </row>
    <row r="41" spans="1:32" s="11" customFormat="1" x14ac:dyDescent="0.3">
      <c r="A41" s="11" t="s">
        <v>39</v>
      </c>
      <c r="B41" s="11" t="s">
        <v>283</v>
      </c>
      <c r="C41" s="13" t="s">
        <v>269</v>
      </c>
      <c r="D41" s="7">
        <v>15.3</v>
      </c>
      <c r="E41" s="11">
        <v>0.3</v>
      </c>
      <c r="F41" s="13" t="s">
        <v>277</v>
      </c>
      <c r="G41" s="11">
        <v>0.70340999999999998</v>
      </c>
      <c r="H41" s="9">
        <v>1.8E-5</v>
      </c>
      <c r="K41" s="13" t="s">
        <v>280</v>
      </c>
      <c r="L41" s="7">
        <v>1.4278429013477032</v>
      </c>
      <c r="M41" s="7">
        <v>3.0663890031379109</v>
      </c>
      <c r="N41" s="4">
        <v>4.946947387729848</v>
      </c>
      <c r="O41" s="4">
        <v>2.5717097716677784E-2</v>
      </c>
      <c r="P41" s="11">
        <v>3</v>
      </c>
      <c r="Q41" s="13">
        <v>2</v>
      </c>
      <c r="R41" s="10">
        <v>19.166</v>
      </c>
      <c r="S41" s="10">
        <v>2E-3</v>
      </c>
      <c r="T41" s="10">
        <v>15.647</v>
      </c>
      <c r="U41" s="10">
        <v>2.7000000000000001E-3</v>
      </c>
      <c r="V41" s="10">
        <v>39.098999999999997</v>
      </c>
      <c r="W41" s="10">
        <v>8.6E-3</v>
      </c>
      <c r="Z41" s="13" t="s">
        <v>278</v>
      </c>
      <c r="AC41" s="13"/>
      <c r="AD41" s="9">
        <v>0.13400000000000001</v>
      </c>
      <c r="AE41" s="9">
        <v>1.1E-4</v>
      </c>
      <c r="AF41" s="11" t="s">
        <v>282</v>
      </c>
    </row>
    <row r="42" spans="1:32" s="11" customFormat="1" x14ac:dyDescent="0.3">
      <c r="A42" s="11" t="s">
        <v>91</v>
      </c>
      <c r="B42" s="11" t="s">
        <v>283</v>
      </c>
      <c r="C42" s="13" t="s">
        <v>269</v>
      </c>
      <c r="D42" s="7">
        <v>15.8</v>
      </c>
      <c r="E42" s="11">
        <v>0.3</v>
      </c>
      <c r="F42" s="13" t="s">
        <v>277</v>
      </c>
      <c r="G42" s="11">
        <v>0.70364000000000004</v>
      </c>
      <c r="H42" s="9">
        <v>1.8E-5</v>
      </c>
      <c r="K42" s="13" t="s">
        <v>280</v>
      </c>
      <c r="L42" s="7">
        <v>0.95367507101057314</v>
      </c>
      <c r="M42" s="7">
        <v>2.330893065381582</v>
      </c>
      <c r="N42" s="4">
        <v>3.8553421310257576</v>
      </c>
      <c r="O42" s="4">
        <v>2.0725331602384156E-2</v>
      </c>
      <c r="P42" s="11">
        <v>5</v>
      </c>
      <c r="Q42" s="13">
        <v>3</v>
      </c>
      <c r="R42" s="10">
        <v>19.224</v>
      </c>
      <c r="S42" s="10">
        <v>2E-3</v>
      </c>
      <c r="T42" s="10">
        <v>15.678000000000001</v>
      </c>
      <c r="U42" s="10">
        <v>2.7000000000000001E-3</v>
      </c>
      <c r="V42" s="10">
        <v>39.31</v>
      </c>
      <c r="W42" s="10">
        <v>8.6E-3</v>
      </c>
      <c r="Z42" s="13" t="s">
        <v>278</v>
      </c>
      <c r="AC42" s="13"/>
      <c r="AD42" s="9">
        <v>0.13053000000000001</v>
      </c>
      <c r="AE42" s="9">
        <v>4.4999999999999999E-4</v>
      </c>
      <c r="AF42" s="11" t="s">
        <v>282</v>
      </c>
    </row>
    <row r="43" spans="1:32" s="11" customFormat="1" x14ac:dyDescent="0.3">
      <c r="A43" s="11" t="s">
        <v>40</v>
      </c>
      <c r="B43" s="11" t="s">
        <v>283</v>
      </c>
      <c r="C43" s="13" t="s">
        <v>269</v>
      </c>
      <c r="D43" s="7">
        <v>11.2</v>
      </c>
      <c r="E43" s="11">
        <v>0.3</v>
      </c>
      <c r="F43" s="13" t="s">
        <v>277</v>
      </c>
      <c r="G43" s="11">
        <v>0.70345999999999997</v>
      </c>
      <c r="H43" s="9">
        <v>1.8E-5</v>
      </c>
      <c r="K43" s="13" t="s">
        <v>280</v>
      </c>
      <c r="L43" s="7">
        <v>1.5765186241036004</v>
      </c>
      <c r="M43" s="7">
        <v>2.7953972161023697</v>
      </c>
      <c r="N43" s="4">
        <v>4.8038230237859771</v>
      </c>
      <c r="O43" s="4">
        <v>6.4156722278958939E-2</v>
      </c>
      <c r="P43" s="11">
        <v>4</v>
      </c>
      <c r="Q43" s="13">
        <v>3</v>
      </c>
      <c r="R43" s="10">
        <v>19.216000000000001</v>
      </c>
      <c r="S43" s="10">
        <v>2E-3</v>
      </c>
      <c r="T43" s="10">
        <v>15.631</v>
      </c>
      <c r="U43" s="10">
        <v>2.7000000000000001E-3</v>
      </c>
      <c r="V43" s="10">
        <v>39.237000000000002</v>
      </c>
      <c r="W43" s="10">
        <v>8.6E-3</v>
      </c>
      <c r="Z43" s="13" t="s">
        <v>278</v>
      </c>
      <c r="AC43" s="13"/>
      <c r="AD43" s="9">
        <v>0.13433</v>
      </c>
      <c r="AE43" s="9">
        <v>3.6000000000000002E-4</v>
      </c>
      <c r="AF43" s="11" t="s">
        <v>282</v>
      </c>
    </row>
    <row r="44" spans="1:32" s="11" customFormat="1" x14ac:dyDescent="0.3">
      <c r="A44" s="11" t="s">
        <v>204</v>
      </c>
      <c r="B44" s="11" t="s">
        <v>283</v>
      </c>
      <c r="C44" s="13" t="s">
        <v>269</v>
      </c>
      <c r="D44" s="7">
        <v>17.2</v>
      </c>
      <c r="E44" s="11">
        <v>0.3</v>
      </c>
      <c r="F44" s="13" t="s">
        <v>277</v>
      </c>
      <c r="G44" s="11">
        <v>0.70365</v>
      </c>
      <c r="H44" s="9">
        <v>1.8E-5</v>
      </c>
      <c r="K44" s="13" t="s">
        <v>280</v>
      </c>
      <c r="L44" s="7">
        <v>0.30552706283102216</v>
      </c>
      <c r="M44" s="7">
        <v>3.7112828152315647</v>
      </c>
      <c r="N44" s="4">
        <v>3.953721456684347</v>
      </c>
      <c r="O44" s="4">
        <v>3.2274481863364735E-2</v>
      </c>
      <c r="P44" s="11">
        <v>2</v>
      </c>
      <c r="Q44" s="13">
        <v>2</v>
      </c>
      <c r="R44" s="10">
        <v>19.178999999999998</v>
      </c>
      <c r="S44" s="10">
        <v>2E-3</v>
      </c>
      <c r="T44" s="10">
        <v>15.638</v>
      </c>
      <c r="U44" s="10">
        <v>2.7000000000000001E-3</v>
      </c>
      <c r="V44" s="10">
        <v>39.137999999999998</v>
      </c>
      <c r="W44" s="10">
        <v>8.6E-3</v>
      </c>
      <c r="Z44" s="13" t="s">
        <v>278</v>
      </c>
      <c r="AA44" s="11">
        <v>-14.7</v>
      </c>
      <c r="AB44" s="11">
        <v>3.8</v>
      </c>
      <c r="AC44" s="13" t="s">
        <v>281</v>
      </c>
      <c r="AD44" s="9">
        <v>0.13089000000000001</v>
      </c>
      <c r="AE44" s="9">
        <v>9.6000000000000002E-4</v>
      </c>
      <c r="AF44" s="11" t="s">
        <v>282</v>
      </c>
    </row>
    <row r="45" spans="1:32" s="11" customFormat="1" x14ac:dyDescent="0.3">
      <c r="A45" s="11" t="s">
        <v>22</v>
      </c>
      <c r="B45" s="11" t="s">
        <v>283</v>
      </c>
      <c r="C45" s="13" t="s">
        <v>269</v>
      </c>
      <c r="D45" s="7">
        <v>16.600000000000001</v>
      </c>
      <c r="E45" s="11">
        <v>0.3</v>
      </c>
      <c r="F45" s="13" t="s">
        <v>277</v>
      </c>
      <c r="G45" s="11">
        <v>0.70350999999999997</v>
      </c>
      <c r="H45" s="9">
        <v>1.8E-5</v>
      </c>
      <c r="K45" s="13" t="s">
        <v>280</v>
      </c>
      <c r="L45" s="7">
        <v>0.64649899300661673</v>
      </c>
      <c r="M45" s="7">
        <v>4.093672462087329</v>
      </c>
      <c r="N45" s="4">
        <v>3.9135411445223589</v>
      </c>
      <c r="O45" s="4">
        <v>4.4394762225974702E-2</v>
      </c>
      <c r="P45" s="11">
        <v>2</v>
      </c>
      <c r="Q45" s="13">
        <v>2</v>
      </c>
      <c r="R45" s="10">
        <v>19.189</v>
      </c>
      <c r="S45" s="10">
        <v>2E-3</v>
      </c>
      <c r="T45" s="10">
        <v>15.653</v>
      </c>
      <c r="U45" s="10">
        <v>2.7000000000000001E-3</v>
      </c>
      <c r="V45" s="10">
        <v>39.183999999999997</v>
      </c>
      <c r="W45" s="10">
        <v>8.6E-3</v>
      </c>
      <c r="Z45" s="13" t="s">
        <v>278</v>
      </c>
      <c r="AA45" s="11">
        <v>-15.6</v>
      </c>
      <c r="AB45" s="11">
        <v>2.8</v>
      </c>
      <c r="AC45" s="13" t="s">
        <v>281</v>
      </c>
      <c r="AD45" s="9">
        <v>0.13139000000000001</v>
      </c>
      <c r="AE45" s="9">
        <v>5.8E-4</v>
      </c>
      <c r="AF45" s="11" t="s">
        <v>282</v>
      </c>
    </row>
    <row r="46" spans="1:32" s="11" customFormat="1" x14ac:dyDescent="0.3">
      <c r="A46" s="11" t="s">
        <v>187</v>
      </c>
      <c r="B46" s="11" t="s">
        <v>283</v>
      </c>
      <c r="C46" s="13" t="s">
        <v>269</v>
      </c>
      <c r="D46" s="7">
        <v>12.3</v>
      </c>
      <c r="E46" s="11">
        <v>0.3</v>
      </c>
      <c r="F46" s="13" t="s">
        <v>277</v>
      </c>
      <c r="G46" s="5">
        <v>0.70343</v>
      </c>
      <c r="H46" s="11">
        <v>1.2E-5</v>
      </c>
      <c r="K46" s="13" t="s">
        <v>278</v>
      </c>
      <c r="L46" s="7">
        <v>0.93016734195328354</v>
      </c>
      <c r="M46" s="7">
        <v>3.7112828152315647</v>
      </c>
      <c r="N46" s="4">
        <v>4.5377701178521956</v>
      </c>
      <c r="O46" s="4">
        <v>3.2274481863364735E-2</v>
      </c>
      <c r="P46" s="11">
        <v>2</v>
      </c>
      <c r="Q46" s="13">
        <v>1</v>
      </c>
      <c r="R46" s="10">
        <v>19.163</v>
      </c>
      <c r="S46" s="10">
        <v>2E-3</v>
      </c>
      <c r="T46" s="10">
        <v>15.656000000000001</v>
      </c>
      <c r="U46" s="10">
        <v>2.7000000000000001E-3</v>
      </c>
      <c r="V46" s="10">
        <v>39.314999999999998</v>
      </c>
      <c r="W46" s="10">
        <v>8.6E-3</v>
      </c>
      <c r="Z46" s="13" t="s">
        <v>278</v>
      </c>
      <c r="AC46" s="13"/>
      <c r="AD46" s="9">
        <v>0.13225000000000001</v>
      </c>
      <c r="AE46" s="9">
        <v>2.5000000000000001E-4</v>
      </c>
      <c r="AF46" s="11" t="s">
        <v>282</v>
      </c>
    </row>
    <row r="47" spans="1:32" s="11" customFormat="1" x14ac:dyDescent="0.3">
      <c r="A47" s="11" t="s">
        <v>199</v>
      </c>
      <c r="B47" s="11" t="s">
        <v>283</v>
      </c>
      <c r="C47" s="13" t="s">
        <v>269</v>
      </c>
      <c r="D47" s="7">
        <v>13.6</v>
      </c>
      <c r="E47" s="11">
        <v>0.3</v>
      </c>
      <c r="F47" s="13" t="s">
        <v>277</v>
      </c>
      <c r="G47" s="11">
        <v>0.70365999999999895</v>
      </c>
      <c r="H47" s="9">
        <v>1.8E-5</v>
      </c>
      <c r="K47" s="13" t="s">
        <v>280</v>
      </c>
      <c r="L47" s="7">
        <v>2.2852161993824893</v>
      </c>
      <c r="M47" s="7">
        <v>5.4433583567667245</v>
      </c>
      <c r="N47" s="4">
        <v>4.7855956601638994</v>
      </c>
      <c r="O47" s="4">
        <v>4.2563119610790824E-2</v>
      </c>
      <c r="P47" s="11">
        <v>1</v>
      </c>
      <c r="Q47" s="13">
        <v>1</v>
      </c>
      <c r="R47" s="10">
        <v>19.193999999999999</v>
      </c>
      <c r="S47" s="10">
        <v>2E-3</v>
      </c>
      <c r="T47" s="10">
        <v>15.666</v>
      </c>
      <c r="U47" s="10">
        <v>2.7000000000000001E-3</v>
      </c>
      <c r="V47" s="10">
        <v>39.161000000000001</v>
      </c>
      <c r="W47" s="10">
        <v>8.6E-3</v>
      </c>
      <c r="Z47" s="13" t="s">
        <v>278</v>
      </c>
      <c r="AC47" s="13"/>
      <c r="AD47" s="9">
        <v>0.14349000000000001</v>
      </c>
      <c r="AE47" s="9">
        <v>1.81E-3</v>
      </c>
      <c r="AF47" s="11" t="s">
        <v>282</v>
      </c>
    </row>
    <row r="48" spans="1:32" s="11" customFormat="1" x14ac:dyDescent="0.3">
      <c r="A48" s="11" t="s">
        <v>200</v>
      </c>
      <c r="B48" s="11" t="s">
        <v>283</v>
      </c>
      <c r="C48" s="13" t="s">
        <v>269</v>
      </c>
      <c r="D48" s="7">
        <v>14.5</v>
      </c>
      <c r="E48" s="11">
        <v>0.3</v>
      </c>
      <c r="F48" s="13" t="s">
        <v>277</v>
      </c>
      <c r="G48" s="11">
        <v>0.70345999999999997</v>
      </c>
      <c r="H48" s="9">
        <v>1.8E-5</v>
      </c>
      <c r="K48" s="13" t="s">
        <v>280</v>
      </c>
      <c r="L48" s="7">
        <v>0.50243092522716903</v>
      </c>
      <c r="M48" s="7">
        <v>2.9953588288586181</v>
      </c>
      <c r="N48" s="4">
        <v>3.9282839908467326</v>
      </c>
      <c r="O48" s="4">
        <v>2.7036382390670622E-2</v>
      </c>
      <c r="P48" s="11">
        <v>3</v>
      </c>
      <c r="Q48" s="13">
        <v>1</v>
      </c>
      <c r="R48" s="10">
        <v>19.257999999999999</v>
      </c>
      <c r="S48" s="10">
        <v>2E-3</v>
      </c>
      <c r="T48" s="10">
        <v>15.675000000000001</v>
      </c>
      <c r="U48" s="10">
        <v>2.7000000000000001E-3</v>
      </c>
      <c r="V48" s="10">
        <v>39.276000000000003</v>
      </c>
      <c r="W48" s="10">
        <v>8.6E-3</v>
      </c>
      <c r="Z48" s="13" t="s">
        <v>278</v>
      </c>
      <c r="AC48" s="13"/>
      <c r="AD48" s="9">
        <v>0.13037000000000001</v>
      </c>
      <c r="AE48" s="9">
        <v>1.3999999999999999E-4</v>
      </c>
      <c r="AF48" s="11" t="s">
        <v>282</v>
      </c>
    </row>
    <row r="49" spans="1:31" s="59" customFormat="1" x14ac:dyDescent="0.3">
      <c r="A49" s="59" t="s">
        <v>316</v>
      </c>
      <c r="C49" s="57"/>
      <c r="D49" s="76">
        <v>14.562499999999996</v>
      </c>
      <c r="E49" s="59">
        <v>1.7461990767013456</v>
      </c>
      <c r="F49" s="57"/>
      <c r="G49" s="81">
        <v>0.70351432432432437</v>
      </c>
      <c r="H49" s="81">
        <v>8.7285695262753581E-5</v>
      </c>
      <c r="K49" s="57"/>
      <c r="L49" s="76">
        <v>1.0287416259672664</v>
      </c>
      <c r="M49" s="76">
        <v>1.1407439047024583</v>
      </c>
      <c r="N49" s="78">
        <v>4.243617328381653</v>
      </c>
      <c r="O49" s="78">
        <v>0.40043713670028369</v>
      </c>
      <c r="Q49" s="57"/>
      <c r="R49" s="60">
        <v>19.198625</v>
      </c>
      <c r="S49" s="60">
        <v>2.7005037947421789E-2</v>
      </c>
      <c r="T49" s="60">
        <v>15.655499999999996</v>
      </c>
      <c r="U49" s="60">
        <v>1.406759805439425E-2</v>
      </c>
      <c r="V49" s="60">
        <v>39.214999999999989</v>
      </c>
      <c r="W49" s="60">
        <v>6.8132957398824662E-2</v>
      </c>
      <c r="Z49" s="57"/>
      <c r="AC49" s="57"/>
      <c r="AD49" s="81">
        <v>0.13258395276414187</v>
      </c>
      <c r="AE49" s="81">
        <v>1.556577847654218E-3</v>
      </c>
    </row>
    <row r="50" spans="1:31" s="11" customFormat="1" ht="9" customHeight="1" x14ac:dyDescent="0.3">
      <c r="C50" s="13"/>
      <c r="D50" s="7"/>
      <c r="F50" s="13"/>
      <c r="K50" s="13"/>
      <c r="Q50" s="13"/>
      <c r="Z50" s="13"/>
      <c r="AC50" s="13"/>
    </row>
    <row r="51" spans="1:31" s="11" customFormat="1" x14ac:dyDescent="0.3">
      <c r="A51" s="12" t="s">
        <v>317</v>
      </c>
      <c r="C51" s="13"/>
      <c r="D51" s="7"/>
      <c r="F51" s="13"/>
      <c r="G51" s="82">
        <v>0.70355008613309133</v>
      </c>
      <c r="H51" s="82">
        <v>5.5934856764163199E-5</v>
      </c>
      <c r="I51" s="12"/>
      <c r="J51" s="12"/>
      <c r="K51" s="95"/>
      <c r="L51" s="80">
        <v>1.0259332064201054</v>
      </c>
      <c r="M51" s="80">
        <v>0.8897675767615103</v>
      </c>
      <c r="N51" s="83">
        <v>4.3980815250315848</v>
      </c>
      <c r="O51" s="83">
        <v>0.31648859971386206</v>
      </c>
      <c r="P51" s="12"/>
      <c r="Q51" s="95"/>
      <c r="R51" s="84">
        <v>19.166538461538462</v>
      </c>
      <c r="S51" s="84">
        <v>4.8650739562478382E-2</v>
      </c>
      <c r="T51" s="84">
        <v>15.654230769230765</v>
      </c>
      <c r="U51" s="84">
        <v>1.0640132956120011E-2</v>
      </c>
      <c r="V51" s="84">
        <v>39.169538461538465</v>
      </c>
      <c r="W51" s="84">
        <v>6.7988492543249915E-2</v>
      </c>
      <c r="X51" s="12"/>
      <c r="Y51" s="12"/>
      <c r="Z51" s="95"/>
      <c r="AA51" s="12"/>
      <c r="AB51" s="12"/>
      <c r="AC51" s="95"/>
      <c r="AD51" s="82">
        <v>0.13235121892795357</v>
      </c>
      <c r="AE51" s="82">
        <v>1.1669653783023301E-3</v>
      </c>
    </row>
    <row r="52" spans="1:31" s="11" customFormat="1" x14ac:dyDescent="0.3">
      <c r="A52" s="12"/>
      <c r="C52" s="13"/>
      <c r="D52" s="7"/>
      <c r="F52" s="13"/>
      <c r="G52" s="82"/>
      <c r="H52" s="82"/>
      <c r="I52" s="12"/>
      <c r="J52" s="12"/>
      <c r="K52" s="95"/>
      <c r="L52" s="80"/>
      <c r="M52" s="80"/>
      <c r="N52" s="83"/>
      <c r="O52" s="83"/>
      <c r="P52" s="12"/>
      <c r="Q52" s="95"/>
      <c r="R52" s="84"/>
      <c r="S52" s="84"/>
      <c r="T52" s="84"/>
      <c r="U52" s="84"/>
      <c r="V52" s="84"/>
      <c r="W52" s="84"/>
      <c r="X52" s="12"/>
      <c r="Y52" s="12"/>
      <c r="Z52" s="95"/>
      <c r="AA52" s="12"/>
      <c r="AB52" s="12"/>
      <c r="AC52" s="95"/>
      <c r="AD52" s="82"/>
      <c r="AE52" s="82"/>
    </row>
    <row r="53" spans="1:31" s="11" customFormat="1" x14ac:dyDescent="0.3">
      <c r="A53" s="11" t="s">
        <v>252</v>
      </c>
      <c r="B53" s="11" t="s">
        <v>336</v>
      </c>
      <c r="C53" s="13" t="s">
        <v>336</v>
      </c>
      <c r="D53" s="7"/>
      <c r="F53" s="13"/>
      <c r="G53" s="9">
        <v>0.70346662126883797</v>
      </c>
      <c r="H53" s="9">
        <v>6.9051983123903071E-6</v>
      </c>
      <c r="I53" s="11">
        <v>2</v>
      </c>
      <c r="J53" s="11">
        <v>1</v>
      </c>
      <c r="K53" s="95"/>
      <c r="L53" s="7">
        <v>0.72796682457528272</v>
      </c>
      <c r="M53" s="7">
        <v>1.7224015157597992</v>
      </c>
      <c r="N53" s="4">
        <v>6.7300084598320602</v>
      </c>
      <c r="O53" s="4">
        <v>1.2922416017911728E-2</v>
      </c>
      <c r="P53" s="11">
        <v>11</v>
      </c>
      <c r="Q53" s="13">
        <v>11</v>
      </c>
      <c r="R53" s="6">
        <v>18.619537157808434</v>
      </c>
      <c r="S53" s="6">
        <v>2.4263400470510505E-4</v>
      </c>
      <c r="T53" s="6">
        <v>15.54171294314591</v>
      </c>
      <c r="U53" s="6">
        <v>3.4287607880178068E-4</v>
      </c>
      <c r="V53" s="6">
        <v>38.237799578854826</v>
      </c>
      <c r="W53" s="6">
        <v>9.0536326716868535E-4</v>
      </c>
      <c r="X53" s="11">
        <v>15</v>
      </c>
      <c r="Y53" s="11">
        <v>1</v>
      </c>
      <c r="Z53" s="95"/>
      <c r="AA53" s="12"/>
      <c r="AB53" s="12"/>
      <c r="AC53" s="95"/>
      <c r="AD53" s="82"/>
      <c r="AE53" s="82"/>
    </row>
    <row r="54" spans="1:31" s="11" customFormat="1" x14ac:dyDescent="0.3">
      <c r="A54" s="12"/>
      <c r="D54" s="7"/>
      <c r="G54" s="82"/>
      <c r="H54" s="82"/>
      <c r="I54" s="12"/>
      <c r="J54" s="12"/>
      <c r="K54" s="12"/>
      <c r="L54" s="80"/>
      <c r="M54" s="80"/>
      <c r="N54" s="83"/>
      <c r="O54" s="83"/>
      <c r="P54" s="12"/>
      <c r="Q54" s="12"/>
      <c r="R54" s="84"/>
      <c r="S54" s="84"/>
      <c r="T54" s="84"/>
      <c r="U54" s="84"/>
      <c r="V54" s="84"/>
      <c r="W54" s="84"/>
      <c r="X54" s="12"/>
      <c r="Y54" s="12"/>
      <c r="Z54" s="12"/>
      <c r="AA54" s="12"/>
      <c r="AB54" s="12"/>
      <c r="AC54" s="12"/>
      <c r="AD54" s="82"/>
      <c r="AE54" s="82"/>
    </row>
    <row r="55" spans="1:31" s="11" customFormat="1" x14ac:dyDescent="0.3">
      <c r="D55" s="7"/>
      <c r="H55" s="9"/>
      <c r="L55" s="7"/>
      <c r="M55" s="7"/>
      <c r="N55" s="4"/>
      <c r="O55" s="4"/>
      <c r="R55" s="10"/>
      <c r="S55" s="10"/>
      <c r="T55" s="10"/>
      <c r="U55" s="10"/>
      <c r="V55" s="10"/>
      <c r="W55" s="10"/>
      <c r="AD55" s="9"/>
      <c r="AE55" s="9"/>
    </row>
    <row r="56" spans="1:31" s="11" customFormat="1" ht="18" x14ac:dyDescent="0.35">
      <c r="A56" s="52" t="s">
        <v>284</v>
      </c>
      <c r="D56" s="7"/>
      <c r="H56" s="9"/>
      <c r="L56" s="7"/>
      <c r="M56" s="7"/>
      <c r="N56" s="4"/>
      <c r="O56" s="4"/>
      <c r="R56" s="10"/>
      <c r="S56" s="10"/>
      <c r="T56" s="10"/>
      <c r="U56" s="10"/>
      <c r="V56" s="10"/>
      <c r="W56" s="10"/>
      <c r="AD56" s="9"/>
      <c r="AE56" s="9"/>
    </row>
    <row r="57" spans="1:31" s="11" customFormat="1" ht="84" customHeight="1" x14ac:dyDescent="0.3">
      <c r="A57" s="104" t="s">
        <v>314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4"/>
      <c r="O57" s="4"/>
      <c r="R57" s="10"/>
      <c r="S57" s="10"/>
      <c r="T57" s="10"/>
      <c r="U57" s="10"/>
      <c r="V57" s="10"/>
      <c r="W57" s="10"/>
      <c r="AD57" s="9"/>
      <c r="AE57" s="9"/>
    </row>
    <row r="58" spans="1:31" s="11" customFormat="1" ht="46.5" customHeight="1" x14ac:dyDescent="0.3">
      <c r="A58" s="104" t="s">
        <v>285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7"/>
      <c r="M58" s="7"/>
      <c r="N58" s="4"/>
      <c r="O58" s="4"/>
      <c r="R58" s="10"/>
      <c r="S58" s="10"/>
      <c r="T58" s="10"/>
      <c r="U58" s="10"/>
      <c r="V58" s="10"/>
      <c r="W58" s="10"/>
      <c r="AD58" s="9"/>
      <c r="AE58" s="9"/>
    </row>
    <row r="60" spans="1:31" x14ac:dyDescent="0.3">
      <c r="A60" s="47" t="s">
        <v>279</v>
      </c>
    </row>
    <row r="61" spans="1:31" customFormat="1" x14ac:dyDescent="0.3">
      <c r="A61" t="s">
        <v>346</v>
      </c>
      <c r="B61" s="102"/>
    </row>
    <row r="62" spans="1:31" customFormat="1" x14ac:dyDescent="0.3">
      <c r="A62" t="s">
        <v>347</v>
      </c>
    </row>
    <row r="63" spans="1:31" customFormat="1" ht="16.2" x14ac:dyDescent="0.3">
      <c r="A63" t="s">
        <v>348</v>
      </c>
    </row>
    <row r="64" spans="1:31" customFormat="1" ht="16.2" x14ac:dyDescent="0.3">
      <c r="A64" t="s">
        <v>349</v>
      </c>
    </row>
    <row r="65" spans="1:11" customFormat="1" ht="16.2" x14ac:dyDescent="0.3">
      <c r="A65" t="s">
        <v>350</v>
      </c>
    </row>
    <row r="66" spans="1:11" customFormat="1" x14ac:dyDescent="0.3"/>
    <row r="68" spans="1:11" s="116" customFormat="1" x14ac:dyDescent="0.3">
      <c r="A68" s="115" t="s">
        <v>354</v>
      </c>
      <c r="B68" s="115"/>
      <c r="C68" s="115"/>
      <c r="D68" s="115"/>
      <c r="E68" s="115"/>
      <c r="F68" s="115"/>
      <c r="G68" s="115"/>
      <c r="H68" s="115"/>
      <c r="I68" s="115"/>
      <c r="J68" s="115"/>
      <c r="K68" s="115"/>
    </row>
    <row r="69" spans="1:11" s="116" customFormat="1" x14ac:dyDescent="0.3">
      <c r="A69" s="116" t="s">
        <v>340</v>
      </c>
    </row>
    <row r="70" spans="1:11" s="116" customFormat="1" x14ac:dyDescent="0.3">
      <c r="A70" s="116" t="s">
        <v>355</v>
      </c>
    </row>
    <row r="71" spans="1:11" x14ac:dyDescent="0.3">
      <c r="A71"/>
      <c r="B71"/>
      <c r="C71"/>
      <c r="D71"/>
      <c r="E71"/>
      <c r="F71"/>
      <c r="G71"/>
      <c r="H71"/>
      <c r="I71"/>
      <c r="J71"/>
      <c r="K71"/>
    </row>
  </sheetData>
  <sortState xmlns:xlrd2="http://schemas.microsoft.com/office/spreadsheetml/2017/richdata2" ref="A29:AF43">
    <sortCondition ref="A29:A43"/>
  </sortState>
  <mergeCells count="2">
    <mergeCell ref="A58:K58"/>
    <mergeCell ref="A57:M5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BH427"/>
  <sheetViews>
    <sheetView zoomScaleNormal="100" workbookViewId="0">
      <selection activeCell="F6" sqref="F6"/>
    </sheetView>
  </sheetViews>
  <sheetFormatPr defaultColWidth="9.109375" defaultRowHeight="14.4" x14ac:dyDescent="0.3"/>
  <cols>
    <col min="1" max="1" width="11.21875" style="23" customWidth="1"/>
    <col min="2" max="3" width="9.109375" style="11"/>
    <col min="4" max="4" width="16.21875" style="11" customWidth="1"/>
    <col min="5" max="5" width="17.44140625" style="5" customWidth="1"/>
    <col min="6" max="6" width="10.44140625" style="5" bestFit="1" customWidth="1"/>
    <col min="7" max="7" width="17.44140625" style="5" customWidth="1"/>
    <col min="8" max="8" width="10.44140625" style="5" bestFit="1" customWidth="1"/>
    <col min="9" max="9" width="17.44140625" style="5" customWidth="1"/>
    <col min="10" max="10" width="10.44140625" style="5" bestFit="1" customWidth="1"/>
    <col min="11" max="11" width="17.44140625" style="5" customWidth="1"/>
    <col min="12" max="12" width="10.44140625" style="5" bestFit="1" customWidth="1"/>
    <col min="13" max="13" width="17.44140625" style="5" customWidth="1"/>
    <col min="14" max="14" width="10.44140625" style="5" bestFit="1" customWidth="1"/>
    <col min="15" max="15" width="17.44140625" style="5" customWidth="1"/>
    <col min="16" max="16" width="10.44140625" style="5" bestFit="1" customWidth="1"/>
    <col min="17" max="17" width="17.44140625" style="5" customWidth="1"/>
    <col min="18" max="18" width="10.44140625" style="5" bestFit="1" customWidth="1"/>
    <col min="19" max="19" width="17.44140625" style="5" customWidth="1"/>
    <col min="20" max="20" width="10.44140625" style="5" bestFit="1" customWidth="1"/>
    <col min="21" max="21" width="17.44140625" style="5" customWidth="1"/>
    <col min="22" max="22" width="10.44140625" style="5" bestFit="1" customWidth="1"/>
    <col min="23" max="23" width="17.44140625" style="5" customWidth="1"/>
    <col min="24" max="24" width="10.44140625" style="5" bestFit="1" customWidth="1"/>
    <col min="25" max="25" width="17.44140625" style="5" customWidth="1"/>
    <col min="26" max="26" width="10.44140625" style="5" bestFit="1" customWidth="1"/>
    <col min="27" max="27" width="17.44140625" style="5" customWidth="1"/>
    <col min="28" max="28" width="10.44140625" style="5" bestFit="1" customWidth="1"/>
    <col min="29" max="29" width="17.44140625" style="5" customWidth="1"/>
    <col min="30" max="30" width="10.44140625" style="5" bestFit="1" customWidth="1"/>
    <col min="31" max="31" width="17.44140625" style="5" customWidth="1"/>
    <col min="32" max="32" width="10.44140625" style="5" bestFit="1" customWidth="1"/>
    <col min="33" max="33" width="2.44140625" style="5" customWidth="1"/>
    <col min="34" max="36" width="9.44140625" style="5" bestFit="1" customWidth="1"/>
    <col min="37" max="37" width="10.21875" style="5" bestFit="1" customWidth="1"/>
    <col min="38" max="38" width="5.77734375" style="11" customWidth="1"/>
    <col min="39" max="39" width="9.109375" style="6"/>
    <col min="40" max="40" width="5.77734375" style="11" customWidth="1"/>
    <col min="41" max="52" width="9.109375" style="7"/>
    <col min="53" max="53" width="13.44140625" style="7" customWidth="1"/>
    <col min="54" max="58" width="9.109375" style="7"/>
    <col min="59" max="16384" width="9.109375" style="11"/>
  </cols>
  <sheetData>
    <row r="8" spans="1:60" ht="18" x14ac:dyDescent="0.35">
      <c r="A8" s="3" t="s">
        <v>342</v>
      </c>
      <c r="AL8" s="4"/>
      <c r="AN8" s="4"/>
    </row>
    <row r="9" spans="1:60" x14ac:dyDescent="0.3">
      <c r="AL9" s="4"/>
      <c r="AN9" s="4"/>
    </row>
    <row r="10" spans="1:60" x14ac:dyDescent="0.3">
      <c r="A10" s="24" t="s">
        <v>11</v>
      </c>
      <c r="AL10" s="4"/>
      <c r="AN10" s="4"/>
    </row>
    <row r="11" spans="1:60" ht="16.2" x14ac:dyDescent="0.35">
      <c r="A11" s="25" t="s">
        <v>0</v>
      </c>
      <c r="B11" s="26" t="s">
        <v>1</v>
      </c>
      <c r="C11" s="26" t="s">
        <v>2</v>
      </c>
      <c r="D11" s="26" t="s">
        <v>3</v>
      </c>
      <c r="E11" s="27" t="s">
        <v>41</v>
      </c>
      <c r="F11" s="27" t="s">
        <v>286</v>
      </c>
      <c r="G11" s="27" t="s">
        <v>42</v>
      </c>
      <c r="H11" s="27" t="s">
        <v>286</v>
      </c>
      <c r="I11" s="27" t="s">
        <v>43</v>
      </c>
      <c r="J11" s="27" t="s">
        <v>286</v>
      </c>
      <c r="K11" s="27" t="s">
        <v>44</v>
      </c>
      <c r="L11" s="27" t="s">
        <v>286</v>
      </c>
      <c r="M11" s="27" t="s">
        <v>45</v>
      </c>
      <c r="N11" s="27" t="s">
        <v>286</v>
      </c>
      <c r="O11" s="27" t="s">
        <v>46</v>
      </c>
      <c r="P11" s="27" t="s">
        <v>286</v>
      </c>
      <c r="Q11" s="27" t="s">
        <v>47</v>
      </c>
      <c r="R11" s="27" t="s">
        <v>286</v>
      </c>
      <c r="S11" s="27" t="s">
        <v>48</v>
      </c>
      <c r="T11" s="27" t="s">
        <v>286</v>
      </c>
      <c r="U11" s="27" t="s">
        <v>49</v>
      </c>
      <c r="V11" s="27" t="s">
        <v>286</v>
      </c>
      <c r="W11" s="27" t="s">
        <v>50</v>
      </c>
      <c r="X11" s="27" t="s">
        <v>286</v>
      </c>
      <c r="Y11" s="27" t="s">
        <v>51</v>
      </c>
      <c r="Z11" s="27" t="s">
        <v>286</v>
      </c>
      <c r="AA11" s="27" t="s">
        <v>52</v>
      </c>
      <c r="AB11" s="27" t="s">
        <v>286</v>
      </c>
      <c r="AC11" s="27" t="s">
        <v>53</v>
      </c>
      <c r="AD11" s="27" t="s">
        <v>286</v>
      </c>
      <c r="AE11" s="27" t="s">
        <v>54</v>
      </c>
      <c r="AF11" s="27" t="s">
        <v>286</v>
      </c>
      <c r="AG11" s="27"/>
      <c r="AH11" s="27" t="s">
        <v>55</v>
      </c>
      <c r="AI11" s="27" t="s">
        <v>56</v>
      </c>
      <c r="AJ11" s="27" t="s">
        <v>57</v>
      </c>
      <c r="AK11" s="27" t="s">
        <v>58</v>
      </c>
      <c r="AL11" s="28"/>
      <c r="AM11" s="29" t="s">
        <v>59</v>
      </c>
      <c r="AN11" s="28"/>
      <c r="AO11" s="30" t="s">
        <v>60</v>
      </c>
      <c r="AP11" s="30" t="s">
        <v>61</v>
      </c>
      <c r="AQ11" s="30" t="s">
        <v>62</v>
      </c>
      <c r="AR11" s="30" t="s">
        <v>63</v>
      </c>
      <c r="AS11" s="30"/>
      <c r="AT11" s="30" t="s">
        <v>64</v>
      </c>
      <c r="AU11" s="30" t="s">
        <v>65</v>
      </c>
      <c r="AV11" s="30" t="s">
        <v>66</v>
      </c>
      <c r="AW11" s="30" t="s">
        <v>67</v>
      </c>
      <c r="AX11" s="30"/>
      <c r="AY11" s="30" t="s">
        <v>68</v>
      </c>
      <c r="AZ11" s="30" t="s">
        <v>69</v>
      </c>
      <c r="BA11" s="30" t="s">
        <v>70</v>
      </c>
      <c r="BB11" s="30" t="s">
        <v>71</v>
      </c>
      <c r="BC11" s="30"/>
      <c r="BD11" s="30" t="s">
        <v>72</v>
      </c>
      <c r="BE11" s="30" t="s">
        <v>73</v>
      </c>
      <c r="BF11" s="30" t="s">
        <v>74</v>
      </c>
      <c r="BG11" s="97"/>
      <c r="BH11" s="98" t="s">
        <v>339</v>
      </c>
    </row>
    <row r="12" spans="1:60" x14ac:dyDescent="0.3">
      <c r="A12" s="23">
        <v>43836</v>
      </c>
      <c r="B12" s="18" t="s">
        <v>4</v>
      </c>
      <c r="C12" s="18" t="s">
        <v>28</v>
      </c>
      <c r="D12" s="18" t="s">
        <v>6</v>
      </c>
      <c r="E12" s="19">
        <v>1.1418356384519863</v>
      </c>
      <c r="F12" s="19">
        <v>3.0157972825374404E-6</v>
      </c>
      <c r="G12" s="19">
        <v>1.1418331834125595</v>
      </c>
      <c r="H12" s="19">
        <v>3.0517340730395448E-6</v>
      </c>
      <c r="I12" s="19">
        <v>1.1418344059117429</v>
      </c>
      <c r="J12" s="19">
        <v>2.145695721608033E-6</v>
      </c>
      <c r="K12" s="19">
        <v>0.51210099630526162</v>
      </c>
      <c r="L12" s="19">
        <v>1.1573386599822671E-6</v>
      </c>
      <c r="M12" s="19">
        <v>0.51210243933604438</v>
      </c>
      <c r="N12" s="19">
        <v>1.112877179848052E-6</v>
      </c>
      <c r="O12" s="19">
        <v>0.5121017111192715</v>
      </c>
      <c r="P12" s="19">
        <v>8.0404707752074023E-7</v>
      </c>
      <c r="Q12" s="19">
        <v>0.34840512206984142</v>
      </c>
      <c r="R12" s="19">
        <v>8.8183037467613509E-7</v>
      </c>
      <c r="S12" s="19">
        <v>0.34840207160282394</v>
      </c>
      <c r="T12" s="19">
        <v>8.1995076209077937E-7</v>
      </c>
      <c r="U12" s="19">
        <v>0.3484012121047359</v>
      </c>
      <c r="V12" s="19">
        <v>8.369868231918817E-7</v>
      </c>
      <c r="W12" s="19">
        <v>0.34840281361404479</v>
      </c>
      <c r="X12" s="19">
        <v>4.9662922384633717E-7</v>
      </c>
      <c r="Y12" s="19">
        <v>0.24158167334872477</v>
      </c>
      <c r="Z12" s="19">
        <v>1.002152595806528E-6</v>
      </c>
      <c r="AA12" s="19">
        <v>0.24157894786413767</v>
      </c>
      <c r="AB12" s="19">
        <v>1.0181721118238543E-6</v>
      </c>
      <c r="AC12" s="19">
        <v>0.24158032037019347</v>
      </c>
      <c r="AD12" s="19">
        <v>7.1919683704046096E-7</v>
      </c>
      <c r="AE12" s="19">
        <v>0.23654670031175515</v>
      </c>
      <c r="AF12" s="19">
        <v>1.8121832832280183E-6</v>
      </c>
      <c r="AG12" s="20">
        <v>489</v>
      </c>
      <c r="AH12" s="19">
        <v>1.3280003811658263E-5</v>
      </c>
      <c r="AI12" s="19">
        <v>5.3779491874745066E-6</v>
      </c>
      <c r="AJ12" s="19">
        <v>3.3949119281014492E-5</v>
      </c>
      <c r="AK12" s="19">
        <v>4.7650578741446569E-6</v>
      </c>
      <c r="AL12" s="21"/>
      <c r="AM12" s="22">
        <v>0.72298093130539753</v>
      </c>
      <c r="AN12" s="21"/>
      <c r="AO12" s="14">
        <v>65.106409291137979</v>
      </c>
      <c r="AP12" s="14">
        <v>231.74587355279107</v>
      </c>
      <c r="AQ12" s="14">
        <v>-38.044024100569729</v>
      </c>
      <c r="AR12" s="14">
        <v>-117.20021878480757</v>
      </c>
      <c r="AS12" s="14"/>
      <c r="AT12" s="14">
        <v>-77.543652348910371</v>
      </c>
      <c r="AU12" s="14">
        <v>177.40042879510474</v>
      </c>
      <c r="AV12" s="14">
        <v>-7.1436156401372131</v>
      </c>
      <c r="AW12" s="14">
        <v>-77.817720883111008</v>
      </c>
      <c r="AX12" s="14"/>
      <c r="AY12" s="14">
        <v>6.0402584260987879</v>
      </c>
      <c r="AZ12" s="14">
        <v>41.302430145329083</v>
      </c>
      <c r="BA12" s="14">
        <v>-116.18663466994583</v>
      </c>
      <c r="BB12" s="14">
        <v>59.184727193350994</v>
      </c>
      <c r="BC12" s="14"/>
      <c r="BD12" s="14">
        <v>-50.113212967328735</v>
      </c>
      <c r="BE12" s="14">
        <v>65.026207217044885</v>
      </c>
      <c r="BF12" s="14">
        <v>216.28177401944447</v>
      </c>
      <c r="BH12" s="99">
        <v>6.4268123384058098E-6</v>
      </c>
    </row>
    <row r="13" spans="1:60" s="4" customFormat="1" x14ac:dyDescent="0.3">
      <c r="A13" s="23">
        <v>43836</v>
      </c>
      <c r="B13" s="4" t="s">
        <v>4</v>
      </c>
      <c r="C13" s="4" t="s">
        <v>5</v>
      </c>
      <c r="D13" s="4" t="s">
        <v>6</v>
      </c>
      <c r="E13" s="5">
        <v>1.1418320086416742</v>
      </c>
      <c r="F13" s="5">
        <v>2.899124510201383E-6</v>
      </c>
      <c r="G13" s="5">
        <v>1.1418301174637262</v>
      </c>
      <c r="H13" s="5">
        <v>2.9027164655779252E-6</v>
      </c>
      <c r="I13" s="5">
        <v>1.1418310602797124</v>
      </c>
      <c r="J13" s="5">
        <v>2.0511266824292599E-6</v>
      </c>
      <c r="K13" s="5">
        <v>0.51209959735383115</v>
      </c>
      <c r="L13" s="5">
        <v>1.1229466819540135E-6</v>
      </c>
      <c r="M13" s="5">
        <v>0.51210187814154007</v>
      </c>
      <c r="N13" s="5">
        <v>1.0778299330129333E-6</v>
      </c>
      <c r="O13" s="5">
        <v>0.51210073663293187</v>
      </c>
      <c r="P13" s="5">
        <v>7.8117099714068451E-7</v>
      </c>
      <c r="Q13" s="5">
        <v>0.34840485935298671</v>
      </c>
      <c r="R13" s="5">
        <v>8.4800005129103231E-7</v>
      </c>
      <c r="S13" s="5">
        <v>0.34840166448189269</v>
      </c>
      <c r="T13" s="5">
        <v>8.7192511019358133E-7</v>
      </c>
      <c r="U13" s="5">
        <v>0.34840156868612598</v>
      </c>
      <c r="V13" s="5">
        <v>8.3081231492964496E-7</v>
      </c>
      <c r="W13" s="5">
        <v>0.34840269843141941</v>
      </c>
      <c r="X13" s="5">
        <v>4.9696657980262519E-7</v>
      </c>
      <c r="Y13" s="5">
        <v>0.24158317451329031</v>
      </c>
      <c r="Z13" s="5">
        <v>1.1189369567988342E-6</v>
      </c>
      <c r="AA13" s="5">
        <v>0.24157874789614495</v>
      </c>
      <c r="AB13" s="5">
        <v>1.0644631100412485E-6</v>
      </c>
      <c r="AC13" s="5">
        <v>0.24158095907858065</v>
      </c>
      <c r="AD13" s="5">
        <v>7.8389205829550863E-7</v>
      </c>
      <c r="AE13" s="5">
        <v>0.23652921017942857</v>
      </c>
      <c r="AF13" s="5">
        <v>1.83467649093828E-6</v>
      </c>
      <c r="AG13" s="5"/>
      <c r="AH13" s="5">
        <v>3.018651159081537E-5</v>
      </c>
      <c r="AI13" s="5">
        <v>8.6726290103585522E-6</v>
      </c>
      <c r="AJ13" s="5">
        <v>3.5101851984086845E-5</v>
      </c>
      <c r="AK13" s="5">
        <v>4.2207359716609121E-6</v>
      </c>
      <c r="AM13" s="6">
        <v>0.72298335746426623</v>
      </c>
      <c r="AO13" s="7">
        <v>50.491968593746606</v>
      </c>
      <c r="AP13" s="7">
        <v>186.04866744720283</v>
      </c>
      <c r="AQ13" s="7">
        <v>-23.956810937808548</v>
      </c>
      <c r="AR13" s="7">
        <v>-97.901181033477343</v>
      </c>
      <c r="AS13" s="7"/>
      <c r="AT13" s="7">
        <v>-61.993887895406274</v>
      </c>
      <c r="AU13" s="7">
        <v>135.34446817087263</v>
      </c>
      <c r="AV13" s="7">
        <v>2.4477264637390306</v>
      </c>
      <c r="AW13" s="7">
        <v>-67.841374613131222</v>
      </c>
      <c r="AX13" s="7"/>
      <c r="AY13" s="7">
        <v>4.3057408938285135</v>
      </c>
      <c r="AZ13" s="7">
        <v>32.624806642678195</v>
      </c>
      <c r="BA13" s="7">
        <v>-92.753203378759252</v>
      </c>
      <c r="BB13" s="7">
        <v>45.129547326938635</v>
      </c>
      <c r="BC13" s="7"/>
      <c r="BD13" s="7">
        <v>-47.643236819050472</v>
      </c>
      <c r="BE13" s="7">
        <v>57.581668816641951</v>
      </c>
      <c r="BF13" s="7">
        <v>171.47010953455498</v>
      </c>
      <c r="BH13" s="99">
        <v>8.6519069916403372E-6</v>
      </c>
    </row>
    <row r="14" spans="1:60" s="4" customFormat="1" x14ac:dyDescent="0.3">
      <c r="A14" s="23">
        <v>43838</v>
      </c>
      <c r="B14" s="4" t="s">
        <v>4</v>
      </c>
      <c r="C14" s="4" t="s">
        <v>7</v>
      </c>
      <c r="D14" s="4" t="s">
        <v>6</v>
      </c>
      <c r="E14" s="5">
        <v>1.1418403847067622</v>
      </c>
      <c r="F14" s="5">
        <v>2.4391128328517844E-6</v>
      </c>
      <c r="G14" s="5">
        <v>1.1418313866978418</v>
      </c>
      <c r="H14" s="5">
        <v>2.5964672966928801E-6</v>
      </c>
      <c r="I14" s="5">
        <v>1.1418358542407339</v>
      </c>
      <c r="J14" s="5">
        <v>1.7947176266890358E-6</v>
      </c>
      <c r="K14" s="5">
        <v>0.51210122669206215</v>
      </c>
      <c r="L14" s="5">
        <v>9.7858828425858169E-7</v>
      </c>
      <c r="M14" s="5">
        <v>0.51210199180025484</v>
      </c>
      <c r="N14" s="5">
        <v>9.736988247557686E-7</v>
      </c>
      <c r="O14" s="5">
        <v>0.51210160946818639</v>
      </c>
      <c r="P14" s="5">
        <v>6.9028383523840843E-7</v>
      </c>
      <c r="Q14" s="5">
        <v>0.34840484466946658</v>
      </c>
      <c r="R14" s="5">
        <v>7.4736571123011456E-7</v>
      </c>
      <c r="S14" s="5">
        <v>0.34840129025120459</v>
      </c>
      <c r="T14" s="5">
        <v>7.8469458672841883E-7</v>
      </c>
      <c r="U14" s="5">
        <v>0.3484023465714749</v>
      </c>
      <c r="V14" s="5">
        <v>7.6505067813039353E-7</v>
      </c>
      <c r="W14" s="5">
        <v>0.34840282977304343</v>
      </c>
      <c r="X14" s="5">
        <v>4.4583606718088611E-7</v>
      </c>
      <c r="Y14" s="5">
        <v>0.24158293537715916</v>
      </c>
      <c r="Z14" s="5">
        <v>8.5280907051401632E-7</v>
      </c>
      <c r="AA14" s="5">
        <v>0.24158068719043402</v>
      </c>
      <c r="AB14" s="5">
        <v>9.2716716223135571E-7</v>
      </c>
      <c r="AC14" s="5">
        <v>0.24158180997518938</v>
      </c>
      <c r="AD14" s="5">
        <v>6.3207656559350356E-7</v>
      </c>
      <c r="AE14" s="5">
        <v>0.23651897713431339</v>
      </c>
      <c r="AF14" s="5">
        <v>1.7013710496560789E-6</v>
      </c>
      <c r="AG14" s="5"/>
      <c r="AH14" s="5">
        <v>4.0207858549879122E-5</v>
      </c>
      <c r="AI14" s="5">
        <v>9.2461348725107674E-6</v>
      </c>
      <c r="AJ14" s="5">
        <v>3.7374203254143773E-5</v>
      </c>
      <c r="AK14" s="5">
        <v>1.5484910402131236E-6</v>
      </c>
      <c r="AM14" s="6">
        <v>0.72292092350126702</v>
      </c>
      <c r="AO14" s="7">
        <v>48.569127818032243</v>
      </c>
      <c r="AP14" s="7">
        <v>166.02205612215039</v>
      </c>
      <c r="AQ14" s="7">
        <v>-13.907165043125502</v>
      </c>
      <c r="AR14" s="7">
        <v>-90.672302817562667</v>
      </c>
      <c r="AS14" s="7"/>
      <c r="AT14" s="7">
        <v>-51.294054491446417</v>
      </c>
      <c r="AU14" s="7">
        <v>118.72435528070824</v>
      </c>
      <c r="AV14" s="7">
        <v>7.6808510736103841</v>
      </c>
      <c r="AW14" s="7">
        <v>-60.041291628509796</v>
      </c>
      <c r="AX14" s="7"/>
      <c r="AY14" s="7">
        <v>2.8995779859375403</v>
      </c>
      <c r="AZ14" s="7">
        <v>30.405373122599499</v>
      </c>
      <c r="BA14" s="7">
        <v>-85.559767566079074</v>
      </c>
      <c r="BB14" s="7">
        <v>45.213960260470643</v>
      </c>
      <c r="BC14" s="7"/>
      <c r="BD14" s="7">
        <v>-52.754973687729745</v>
      </c>
      <c r="BE14" s="7">
        <v>46.229622628013445</v>
      </c>
      <c r="BF14" s="7">
        <v>160.01436298207494</v>
      </c>
      <c r="BH14" s="99">
        <v>6.0277733928166331E-6</v>
      </c>
    </row>
    <row r="15" spans="1:60" s="4" customFormat="1" x14ac:dyDescent="0.3">
      <c r="A15" s="23">
        <v>43840</v>
      </c>
      <c r="B15" s="4" t="s">
        <v>4</v>
      </c>
      <c r="C15" s="4" t="s">
        <v>8</v>
      </c>
      <c r="D15" s="4" t="s">
        <v>6</v>
      </c>
      <c r="E15" s="5">
        <v>1.1418321171884966</v>
      </c>
      <c r="F15" s="5">
        <v>3.1630380213855035E-6</v>
      </c>
      <c r="G15" s="5">
        <v>1.1418325375242193</v>
      </c>
      <c r="H15" s="5">
        <v>3.0378579462580311E-6</v>
      </c>
      <c r="I15" s="5">
        <v>1.1418323268732133</v>
      </c>
      <c r="J15" s="5">
        <v>2.1917881700976015E-6</v>
      </c>
      <c r="K15" s="5">
        <v>0.51209916396101829</v>
      </c>
      <c r="L15" s="5">
        <v>1.1160230300313854E-6</v>
      </c>
      <c r="M15" s="5">
        <v>0.51210045402490001</v>
      </c>
      <c r="N15" s="5">
        <v>1.1625297650654582E-6</v>
      </c>
      <c r="O15" s="5">
        <v>0.51209981571982743</v>
      </c>
      <c r="P15" s="5">
        <v>8.0687438325042422E-7</v>
      </c>
      <c r="Q15" s="5">
        <v>0.34840523554385483</v>
      </c>
      <c r="R15" s="5">
        <v>9.1294060617873316E-7</v>
      </c>
      <c r="S15" s="5">
        <v>0.34840166720634114</v>
      </c>
      <c r="T15" s="5">
        <v>8.939850612241038E-7</v>
      </c>
      <c r="U15" s="5">
        <v>0.34840223918919544</v>
      </c>
      <c r="V15" s="5">
        <v>8.8168273761404586E-7</v>
      </c>
      <c r="W15" s="5">
        <v>0.34840304348898488</v>
      </c>
      <c r="X15" s="5">
        <v>5.2432519050626768E-7</v>
      </c>
      <c r="Y15" s="5">
        <v>0.24158306530412652</v>
      </c>
      <c r="Z15" s="5">
        <v>1.0702497783939087E-6</v>
      </c>
      <c r="AA15" s="5">
        <v>0.24158267034500169</v>
      </c>
      <c r="AB15" s="5">
        <v>1.0830647283757328E-6</v>
      </c>
      <c r="AC15" s="5">
        <v>0.24158286850946406</v>
      </c>
      <c r="AD15" s="5">
        <v>7.6097619521110469E-7</v>
      </c>
      <c r="AE15" s="5">
        <v>0.23652204344849059</v>
      </c>
      <c r="AF15" s="5">
        <v>2.0377342796750386E-6</v>
      </c>
      <c r="AG15" s="5"/>
      <c r="AH15" s="5">
        <v>4.1944964455208768E-5</v>
      </c>
      <c r="AI15" s="5">
        <v>9.2514881643906873E-6</v>
      </c>
      <c r="AJ15" s="5">
        <v>3.8175124075540735E-5</v>
      </c>
      <c r="AK15" s="5">
        <v>3.7777396656035712E-6</v>
      </c>
      <c r="AM15" s="6">
        <v>0.72290967669351602</v>
      </c>
      <c r="AO15" s="7">
        <v>46.07640714526795</v>
      </c>
      <c r="AP15" s="7">
        <v>162.39818189545119</v>
      </c>
      <c r="AQ15" s="7">
        <v>-25.008998882247724</v>
      </c>
      <c r="AR15" s="7">
        <v>-76.946342520312072</v>
      </c>
      <c r="AS15" s="7"/>
      <c r="AT15" s="7">
        <v>-54.842070513316798</v>
      </c>
      <c r="AU15" s="7">
        <v>119.77095610871125</v>
      </c>
      <c r="AV15" s="7">
        <v>-3.7958196074105999</v>
      </c>
      <c r="AW15" s="7">
        <v>-51.286730388677704</v>
      </c>
      <c r="AX15" s="7"/>
      <c r="AY15" s="7">
        <v>9.3040543511779816</v>
      </c>
      <c r="AZ15" s="7">
        <v>26.845600523461854</v>
      </c>
      <c r="BA15" s="7">
        <v>-83.846759782013606</v>
      </c>
      <c r="BB15" s="7">
        <v>45.709712728658758</v>
      </c>
      <c r="BC15" s="7"/>
      <c r="BD15" s="7">
        <v>-29.338063371242562</v>
      </c>
      <c r="BE15" s="7">
        <v>52.799863334396235</v>
      </c>
      <c r="BF15" s="7">
        <v>161.81501567058552</v>
      </c>
      <c r="BH15" s="99">
        <v>1.1204219399718838E-5</v>
      </c>
    </row>
    <row r="16" spans="1:60" s="4" customFormat="1" x14ac:dyDescent="0.3">
      <c r="A16" s="23">
        <v>43844</v>
      </c>
      <c r="B16" s="4" t="s">
        <v>4</v>
      </c>
      <c r="C16" s="4" t="s">
        <v>9</v>
      </c>
      <c r="D16" s="4" t="s">
        <v>6</v>
      </c>
      <c r="E16" s="5">
        <v>1.1418389688606263</v>
      </c>
      <c r="F16" s="5">
        <v>2.9221293885186114E-6</v>
      </c>
      <c r="G16" s="5">
        <v>1.1418313323790923</v>
      </c>
      <c r="H16" s="5">
        <v>2.9085565852141248E-6</v>
      </c>
      <c r="I16" s="5">
        <v>1.1418351417195323</v>
      </c>
      <c r="J16" s="5">
        <v>2.0690798838941803E-6</v>
      </c>
      <c r="K16" s="5">
        <v>0.51210233035375408</v>
      </c>
      <c r="L16" s="5">
        <v>1.1785644281630563E-6</v>
      </c>
      <c r="M16" s="5">
        <v>0.51210198533089102</v>
      </c>
      <c r="N16" s="5">
        <v>1.1434270405028748E-6</v>
      </c>
      <c r="O16" s="5">
        <v>0.51210215864191277</v>
      </c>
      <c r="P16" s="5">
        <v>8.209699558585163E-7</v>
      </c>
      <c r="Q16" s="5">
        <v>0.34840419064191663</v>
      </c>
      <c r="R16" s="5">
        <v>8.4374805639266691E-7</v>
      </c>
      <c r="S16" s="5">
        <v>0.34840104795552795</v>
      </c>
      <c r="T16" s="5">
        <v>8.800557622746374E-7</v>
      </c>
      <c r="U16" s="5">
        <v>0.34840228273489049</v>
      </c>
      <c r="V16" s="5">
        <v>8.8329365137191324E-7</v>
      </c>
      <c r="W16" s="5">
        <v>0.34840250371739423</v>
      </c>
      <c r="X16" s="5">
        <v>5.0425872151863463E-7</v>
      </c>
      <c r="Y16" s="5">
        <v>0.24158242146614251</v>
      </c>
      <c r="Z16" s="5">
        <v>1.0800587659560917E-6</v>
      </c>
      <c r="AA16" s="5">
        <v>0.24158113602413084</v>
      </c>
      <c r="AB16" s="5">
        <v>1.0760231603869053E-6</v>
      </c>
      <c r="AC16" s="5">
        <v>0.24158178099766386</v>
      </c>
      <c r="AD16" s="5">
        <v>7.6271664534484834E-7</v>
      </c>
      <c r="AE16" s="5">
        <v>0.23653126782129455</v>
      </c>
      <c r="AF16" s="5">
        <v>1.8688770575457343E-6</v>
      </c>
      <c r="AG16" s="5"/>
      <c r="AH16" s="5">
        <v>4.1434740281305179E-5</v>
      </c>
      <c r="AI16" s="5">
        <v>1.1680067581617404E-5</v>
      </c>
      <c r="AJ16" s="5">
        <v>4.2441403130088551E-5</v>
      </c>
      <c r="AK16" s="5">
        <v>4.3162252225025977E-6</v>
      </c>
      <c r="AM16" s="6">
        <v>0.72237344691974703</v>
      </c>
      <c r="AO16" s="7">
        <v>50.517603661592858</v>
      </c>
      <c r="AP16" s="7">
        <v>185.63086117873161</v>
      </c>
      <c r="AQ16" s="7">
        <v>-18.229419436521788</v>
      </c>
      <c r="AR16" s="7">
        <v>-92.677066868551705</v>
      </c>
      <c r="AS16" s="7"/>
      <c r="AT16" s="7">
        <v>-58.621573325257081</v>
      </c>
      <c r="AU16" s="7">
        <v>139.55041436419791</v>
      </c>
      <c r="AV16" s="7">
        <v>-0.86978585156494148</v>
      </c>
      <c r="AW16" s="7">
        <v>-60.660620564534362</v>
      </c>
      <c r="AX16" s="7"/>
      <c r="AY16" s="7">
        <v>6.4181995969025962</v>
      </c>
      <c r="AZ16" s="7">
        <v>30.008780289358938</v>
      </c>
      <c r="BA16" s="7">
        <v>-94.028128647116745</v>
      </c>
      <c r="BB16" s="7">
        <v>50.604615744465065</v>
      </c>
      <c r="BC16" s="7"/>
      <c r="BD16" s="7">
        <v>-42.147422564253745</v>
      </c>
      <c r="BE16" s="7">
        <v>47.504972083611818</v>
      </c>
      <c r="BF16" s="7">
        <v>181.49216044438532</v>
      </c>
      <c r="BH16" s="99">
        <v>3.8454012259945024E-6</v>
      </c>
    </row>
    <row r="17" spans="1:60" x14ac:dyDescent="0.3">
      <c r="H17" s="20" t="s">
        <v>10</v>
      </c>
      <c r="I17" s="5">
        <f>AVERAGE(I12:I16)</f>
        <v>1.1418337578049869</v>
      </c>
      <c r="N17" s="20" t="s">
        <v>10</v>
      </c>
      <c r="O17" s="5">
        <f>AVERAGE(O12:O16)</f>
        <v>0.51210120631642597</v>
      </c>
      <c r="V17" s="20" t="s">
        <v>10</v>
      </c>
      <c r="W17" s="5">
        <f>AVERAGE(W12:W16)</f>
        <v>0.3484027778049773</v>
      </c>
      <c r="AB17" s="20" t="s">
        <v>10</v>
      </c>
      <c r="AC17" s="5">
        <f>AVERAGE(AC12:AC16)</f>
        <v>0.24158154778621829</v>
      </c>
      <c r="AD17" s="20" t="s">
        <v>10</v>
      </c>
      <c r="AE17" s="5">
        <f>AVERAGE(AE12:AE16)</f>
        <v>0.23652963977905644</v>
      </c>
    </row>
    <row r="18" spans="1:60" x14ac:dyDescent="0.3">
      <c r="H18" s="19" t="s">
        <v>75</v>
      </c>
      <c r="I18" s="7" cm="1">
        <f t="array" ref="I18">2*STDEV(I12:I16/I17)*1000000</f>
        <v>3.5090995572648827</v>
      </c>
      <c r="N18" s="19" t="s">
        <v>75</v>
      </c>
      <c r="O18" s="7" cm="1">
        <f t="array" ref="O18">2*STDEV(O12:O16/O17)*1000000</f>
        <v>3.6420768459242838</v>
      </c>
      <c r="V18" s="19" t="s">
        <v>75</v>
      </c>
      <c r="W18" s="7" cm="1">
        <f t="array" ref="W18">2*STDEV(W12:W16/W17)*1000000</f>
        <v>1.1336367220876027</v>
      </c>
      <c r="AB18" s="19" t="s">
        <v>75</v>
      </c>
      <c r="AC18" s="7" cm="1">
        <f t="array" ref="AC18">2*STDEV(AC12:AC16/AC17)*1000000</f>
        <v>7.9843731107280265</v>
      </c>
      <c r="AD18" s="19" t="s">
        <v>75</v>
      </c>
      <c r="AE18" s="7" cm="1">
        <f t="array" ref="AE18">2*STDEV(AE12:AE16/AE17)*1000000</f>
        <v>91.19640706478944</v>
      </c>
    </row>
    <row r="19" spans="1:60" x14ac:dyDescent="0.3">
      <c r="A19" s="31" t="s">
        <v>29</v>
      </c>
      <c r="AG19" s="32"/>
      <c r="AL19" s="4"/>
      <c r="AN19" s="4"/>
    </row>
    <row r="20" spans="1:60" s="18" customFormat="1" ht="16.2" x14ac:dyDescent="0.35">
      <c r="A20" s="33" t="s">
        <v>0</v>
      </c>
      <c r="B20" s="26" t="s">
        <v>1</v>
      </c>
      <c r="C20" s="26" t="s">
        <v>2</v>
      </c>
      <c r="D20" s="26" t="s">
        <v>3</v>
      </c>
      <c r="E20" s="27" t="s">
        <v>41</v>
      </c>
      <c r="F20" s="27" t="s">
        <v>286</v>
      </c>
      <c r="G20" s="27" t="s">
        <v>42</v>
      </c>
      <c r="H20" s="27" t="s">
        <v>286</v>
      </c>
      <c r="I20" s="27" t="s">
        <v>43</v>
      </c>
      <c r="J20" s="27" t="s">
        <v>286</v>
      </c>
      <c r="K20" s="27" t="s">
        <v>44</v>
      </c>
      <c r="L20" s="27" t="s">
        <v>286</v>
      </c>
      <c r="M20" s="27" t="s">
        <v>45</v>
      </c>
      <c r="N20" s="27" t="s">
        <v>286</v>
      </c>
      <c r="O20" s="27" t="s">
        <v>46</v>
      </c>
      <c r="P20" s="27" t="s">
        <v>286</v>
      </c>
      <c r="Q20" s="27" t="s">
        <v>47</v>
      </c>
      <c r="R20" s="27" t="s">
        <v>286</v>
      </c>
      <c r="S20" s="27" t="s">
        <v>48</v>
      </c>
      <c r="T20" s="27" t="s">
        <v>286</v>
      </c>
      <c r="U20" s="27" t="s">
        <v>49</v>
      </c>
      <c r="V20" s="27" t="s">
        <v>286</v>
      </c>
      <c r="W20" s="27" t="s">
        <v>50</v>
      </c>
      <c r="X20" s="27" t="s">
        <v>286</v>
      </c>
      <c r="Y20" s="27" t="s">
        <v>51</v>
      </c>
      <c r="Z20" s="27" t="s">
        <v>286</v>
      </c>
      <c r="AA20" s="27" t="s">
        <v>52</v>
      </c>
      <c r="AB20" s="27" t="s">
        <v>286</v>
      </c>
      <c r="AC20" s="27" t="s">
        <v>53</v>
      </c>
      <c r="AD20" s="27" t="s">
        <v>286</v>
      </c>
      <c r="AE20" s="27" t="s">
        <v>54</v>
      </c>
      <c r="AF20" s="27" t="s">
        <v>286</v>
      </c>
      <c r="AG20" s="34"/>
      <c r="AH20" s="27" t="s">
        <v>55</v>
      </c>
      <c r="AI20" s="27" t="s">
        <v>56</v>
      </c>
      <c r="AJ20" s="27" t="s">
        <v>57</v>
      </c>
      <c r="AK20" s="27" t="s">
        <v>58</v>
      </c>
      <c r="AL20" s="28"/>
      <c r="AM20" s="27" t="s">
        <v>59</v>
      </c>
      <c r="AN20" s="35"/>
      <c r="AO20" s="30" t="s">
        <v>76</v>
      </c>
      <c r="AP20" s="36" t="s">
        <v>13</v>
      </c>
      <c r="AQ20" s="30" t="s">
        <v>77</v>
      </c>
      <c r="AR20" s="36" t="s">
        <v>13</v>
      </c>
      <c r="AS20" s="30" t="s">
        <v>78</v>
      </c>
      <c r="AT20" s="36" t="s">
        <v>13</v>
      </c>
      <c r="AU20" s="30" t="s">
        <v>79</v>
      </c>
      <c r="AV20" s="36" t="s">
        <v>13</v>
      </c>
      <c r="AW20" s="30" t="s">
        <v>80</v>
      </c>
      <c r="AX20" s="36" t="s">
        <v>13</v>
      </c>
      <c r="AY20" s="36"/>
      <c r="AZ20" s="98" t="s">
        <v>339</v>
      </c>
      <c r="BA20" s="30"/>
      <c r="BB20" s="27" t="s">
        <v>17</v>
      </c>
      <c r="BC20" s="30" t="s">
        <v>18</v>
      </c>
      <c r="BD20" s="14"/>
      <c r="BE20" s="14"/>
      <c r="BF20" s="14"/>
    </row>
    <row r="21" spans="1:60" x14ac:dyDescent="0.3">
      <c r="A21" s="37">
        <v>43841</v>
      </c>
      <c r="B21" s="11" t="s">
        <v>4</v>
      </c>
      <c r="C21" s="11" t="s">
        <v>21</v>
      </c>
      <c r="D21" s="11" t="s">
        <v>22</v>
      </c>
      <c r="E21" s="5">
        <v>1.141840283050084</v>
      </c>
      <c r="F21" s="5">
        <v>7.7344480733426361E-6</v>
      </c>
      <c r="G21" s="5">
        <v>1.1418316033312215</v>
      </c>
      <c r="H21" s="5">
        <v>7.7513003773229777E-6</v>
      </c>
      <c r="I21" s="5">
        <v>1.1418359431906524</v>
      </c>
      <c r="J21" s="5">
        <v>5.4836477502696361E-6</v>
      </c>
      <c r="K21" s="5">
        <v>0.51283039469044189</v>
      </c>
      <c r="L21" s="5">
        <v>3.132116558926395E-6</v>
      </c>
      <c r="M21" s="5">
        <v>0.51283084502894116</v>
      </c>
      <c r="N21" s="5">
        <v>2.9586640728223011E-6</v>
      </c>
      <c r="O21" s="5">
        <v>0.51283061985969169</v>
      </c>
      <c r="P21" s="5">
        <v>2.1521465728209393E-6</v>
      </c>
      <c r="Q21" s="5">
        <v>0.34840484104029179</v>
      </c>
      <c r="R21" s="5">
        <v>2.2914977833354277E-6</v>
      </c>
      <c r="S21" s="5">
        <v>0.34840152800897761</v>
      </c>
      <c r="T21" s="5">
        <v>2.3115015784022325E-6</v>
      </c>
      <c r="U21" s="5">
        <v>0.34840200424882173</v>
      </c>
      <c r="V21" s="5">
        <v>2.2760502885059791E-6</v>
      </c>
      <c r="W21" s="5">
        <v>0.34840278255794316</v>
      </c>
      <c r="X21" s="5">
        <v>1.3265626529815926E-6</v>
      </c>
      <c r="Y21" s="5">
        <v>0.24158200851822309</v>
      </c>
      <c r="Z21" s="5">
        <v>3.0662785212310224E-6</v>
      </c>
      <c r="AA21" s="5">
        <v>0.24158360383670074</v>
      </c>
      <c r="AB21" s="5">
        <v>3.0230578761518412E-6</v>
      </c>
      <c r="AC21" s="5">
        <v>0.24158280617746206</v>
      </c>
      <c r="AD21" s="5">
        <v>2.151950325634697E-6</v>
      </c>
      <c r="AE21" s="5">
        <v>0.23651469426060276</v>
      </c>
      <c r="AF21" s="5">
        <v>4.926142981462364E-6</v>
      </c>
      <c r="AG21" s="32"/>
      <c r="AH21" s="5">
        <v>6.1817879359267469E-2</v>
      </c>
      <c r="AI21" s="5">
        <v>1.9817696779003466E-5</v>
      </c>
      <c r="AJ21" s="5">
        <v>0.11408606131271802</v>
      </c>
      <c r="AK21" s="5">
        <v>3.3879376646383126E-6</v>
      </c>
      <c r="AL21" s="6"/>
      <c r="AM21" s="6">
        <v>0.72221065223840819</v>
      </c>
      <c r="AN21" s="4"/>
      <c r="AO21" s="14">
        <f>(I21/I$17-1)*1000000</f>
        <v>1.9139263054412936</v>
      </c>
      <c r="AP21" s="14">
        <f>MAX(J21/I21*1000000,I$18,'S-3 Medium-term 142Nd precision'!B$11)</f>
        <v>6.9305385199219138</v>
      </c>
      <c r="AQ21" s="15">
        <f>(O21/0.51263-1)*10000</f>
        <v>3.9135411445223589</v>
      </c>
      <c r="AR21" s="15">
        <f>MAX(P21/O21*10000,O$18/100,'S-3 Medium-term 142Nd precision'!C$11)</f>
        <v>4.4394762225974702E-2</v>
      </c>
      <c r="AS21" s="14">
        <f>(W21/W$17-1)*1000000</f>
        <v>1.3642158291915507E-2</v>
      </c>
      <c r="AT21" s="14">
        <f>MAX(X21/W21*1000000,W$18,'S-3 Medium-term 142Nd precision'!D$11)</f>
        <v>7.4387621213289679</v>
      </c>
      <c r="AU21" s="14">
        <f>(AC21/AC$17-1)*1000000</f>
        <v>5.2089708642011345</v>
      </c>
      <c r="AV21" s="14">
        <f>MAX(AD21/AC21*1000000,AC$18,'S-3 Medium-term 142Nd precision'!E$11)</f>
        <v>11.235515665438303</v>
      </c>
      <c r="AW21" s="16">
        <f>(AE21/AE$17-1)*1000000</f>
        <v>-63.186662219827383</v>
      </c>
      <c r="AX21" s="16">
        <f>MAX(AF21/AE21*1000000,AE$18,'S-3 Medium-term 142Nd precision'!F$11)</f>
        <v>91.19640706478944</v>
      </c>
      <c r="AZ21" s="99">
        <v>6.6130890899023662E-6</v>
      </c>
      <c r="BB21" s="7" t="s">
        <v>93</v>
      </c>
      <c r="BC21" s="7" t="s">
        <v>20</v>
      </c>
    </row>
    <row r="22" spans="1:60" s="39" customFormat="1" ht="15" thickBot="1" x14ac:dyDescent="0.35">
      <c r="A22" s="38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M22" s="41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</row>
    <row r="24" spans="1:60" x14ac:dyDescent="0.3">
      <c r="A24" s="24" t="s">
        <v>30</v>
      </c>
      <c r="AL24" s="4"/>
      <c r="AN24" s="4"/>
    </row>
    <row r="25" spans="1:60" ht="16.2" x14ac:dyDescent="0.35">
      <c r="A25" s="25" t="s">
        <v>0</v>
      </c>
      <c r="B25" s="26" t="s">
        <v>1</v>
      </c>
      <c r="C25" s="26" t="s">
        <v>2</v>
      </c>
      <c r="D25" s="26" t="s">
        <v>3</v>
      </c>
      <c r="E25" s="27" t="s">
        <v>41</v>
      </c>
      <c r="F25" s="27" t="s">
        <v>286</v>
      </c>
      <c r="G25" s="27" t="s">
        <v>42</v>
      </c>
      <c r="H25" s="27" t="s">
        <v>286</v>
      </c>
      <c r="I25" s="27" t="s">
        <v>43</v>
      </c>
      <c r="J25" s="27" t="s">
        <v>286</v>
      </c>
      <c r="K25" s="27" t="s">
        <v>44</v>
      </c>
      <c r="L25" s="27" t="s">
        <v>286</v>
      </c>
      <c r="M25" s="27" t="s">
        <v>45</v>
      </c>
      <c r="N25" s="27" t="s">
        <v>286</v>
      </c>
      <c r="O25" s="27" t="s">
        <v>46</v>
      </c>
      <c r="P25" s="27" t="s">
        <v>286</v>
      </c>
      <c r="Q25" s="27" t="s">
        <v>47</v>
      </c>
      <c r="R25" s="27" t="s">
        <v>286</v>
      </c>
      <c r="S25" s="27" t="s">
        <v>48</v>
      </c>
      <c r="T25" s="27" t="s">
        <v>286</v>
      </c>
      <c r="U25" s="27" t="s">
        <v>49</v>
      </c>
      <c r="V25" s="27" t="s">
        <v>286</v>
      </c>
      <c r="W25" s="27" t="s">
        <v>50</v>
      </c>
      <c r="X25" s="27" t="s">
        <v>286</v>
      </c>
      <c r="Y25" s="27" t="s">
        <v>51</v>
      </c>
      <c r="Z25" s="27" t="s">
        <v>286</v>
      </c>
      <c r="AA25" s="27" t="s">
        <v>52</v>
      </c>
      <c r="AB25" s="27" t="s">
        <v>286</v>
      </c>
      <c r="AC25" s="27" t="s">
        <v>53</v>
      </c>
      <c r="AD25" s="27" t="s">
        <v>286</v>
      </c>
      <c r="AE25" s="27" t="s">
        <v>54</v>
      </c>
      <c r="AF25" s="27" t="s">
        <v>286</v>
      </c>
      <c r="AG25" s="27"/>
      <c r="AH25" s="27" t="s">
        <v>55</v>
      </c>
      <c r="AI25" s="27" t="s">
        <v>56</v>
      </c>
      <c r="AJ25" s="27" t="s">
        <v>57</v>
      </c>
      <c r="AK25" s="27" t="s">
        <v>58</v>
      </c>
      <c r="AL25" s="28"/>
      <c r="AM25" s="29" t="s">
        <v>59</v>
      </c>
      <c r="AN25" s="28"/>
      <c r="AO25" s="30" t="s">
        <v>60</v>
      </c>
      <c r="AP25" s="30" t="s">
        <v>61</v>
      </c>
      <c r="AQ25" s="30" t="s">
        <v>62</v>
      </c>
      <c r="AR25" s="30" t="s">
        <v>63</v>
      </c>
      <c r="AS25" s="30"/>
      <c r="AT25" s="30" t="s">
        <v>64</v>
      </c>
      <c r="AU25" s="30" t="s">
        <v>65</v>
      </c>
      <c r="AV25" s="30" t="s">
        <v>66</v>
      </c>
      <c r="AW25" s="30" t="s">
        <v>67</v>
      </c>
      <c r="AX25" s="30"/>
      <c r="AY25" s="30" t="s">
        <v>68</v>
      </c>
      <c r="AZ25" s="30" t="s">
        <v>69</v>
      </c>
      <c r="BA25" s="30" t="s">
        <v>70</v>
      </c>
      <c r="BB25" s="30" t="s">
        <v>71</v>
      </c>
      <c r="BC25" s="30"/>
      <c r="BD25" s="30" t="s">
        <v>72</v>
      </c>
      <c r="BE25" s="30" t="s">
        <v>73</v>
      </c>
      <c r="BF25" s="30" t="s">
        <v>74</v>
      </c>
      <c r="BG25" s="97"/>
      <c r="BH25" s="98" t="s">
        <v>339</v>
      </c>
    </row>
    <row r="26" spans="1:60" x14ac:dyDescent="0.3">
      <c r="A26" s="23">
        <v>44229</v>
      </c>
      <c r="B26" s="11" t="s">
        <v>31</v>
      </c>
      <c r="C26" s="11" t="s">
        <v>32</v>
      </c>
      <c r="D26" s="11" t="s">
        <v>33</v>
      </c>
      <c r="E26" s="5">
        <v>1.1418276008736241</v>
      </c>
      <c r="F26" s="5">
        <v>2.8480259249024345E-6</v>
      </c>
      <c r="G26" s="5">
        <v>1.1418293506199371</v>
      </c>
      <c r="H26" s="5">
        <v>2.7472791361560498E-6</v>
      </c>
      <c r="I26" s="5">
        <v>1.1418284765108617</v>
      </c>
      <c r="J26" s="5">
        <v>1.9783098090828784E-6</v>
      </c>
      <c r="K26" s="5">
        <v>0.51209715692063207</v>
      </c>
      <c r="L26" s="5">
        <v>1.051557345000731E-6</v>
      </c>
      <c r="M26" s="5">
        <v>0.51210371458650517</v>
      </c>
      <c r="N26" s="5">
        <v>1.0819287523685278E-6</v>
      </c>
      <c r="O26" s="5">
        <v>0.51210043861717791</v>
      </c>
      <c r="P26" s="5">
        <v>7.7859292099839465E-7</v>
      </c>
      <c r="Q26" s="5">
        <v>0.34840494743961803</v>
      </c>
      <c r="R26" s="5">
        <v>8.0376033457733187E-7</v>
      </c>
      <c r="S26" s="5">
        <v>0.348394979177994</v>
      </c>
      <c r="T26" s="5">
        <v>7.8246004756486832E-7</v>
      </c>
      <c r="U26" s="5">
        <v>0.34839628324632294</v>
      </c>
      <c r="V26" s="5">
        <v>7.4921374326600513E-7</v>
      </c>
      <c r="W26" s="5">
        <v>0.34839872144759332</v>
      </c>
      <c r="X26" s="5">
        <v>4.9743120644889867E-7</v>
      </c>
      <c r="Y26" s="5">
        <v>0.24157794982431335</v>
      </c>
      <c r="Z26" s="5">
        <v>1.0196463579334325E-6</v>
      </c>
      <c r="AA26" s="5">
        <v>0.24157774804257628</v>
      </c>
      <c r="AB26" s="5">
        <v>9.9264884478439822E-7</v>
      </c>
      <c r="AC26" s="5">
        <v>0.24157784937324772</v>
      </c>
      <c r="AD26" s="5">
        <v>7.1132229904948162E-7</v>
      </c>
      <c r="AE26" s="5">
        <v>0.23644387210279322</v>
      </c>
      <c r="AF26" s="5">
        <v>1.7523841198672707E-6</v>
      </c>
      <c r="AH26" s="5">
        <v>9.7905099629106867E-6</v>
      </c>
      <c r="AI26" s="5">
        <v>1.9897567135196149E-6</v>
      </c>
      <c r="AJ26" s="5">
        <v>4.6811568968102317E-5</v>
      </c>
      <c r="AK26" s="5">
        <v>2.3872770099384747E-6</v>
      </c>
      <c r="AM26" s="6">
        <v>0.72148602363730574</v>
      </c>
      <c r="AO26" s="7">
        <v>-4.0965718155483444</v>
      </c>
      <c r="AP26" s="7">
        <v>-5.8384457658489097</v>
      </c>
      <c r="AQ26" s="7">
        <v>10.305222993833851</v>
      </c>
      <c r="AR26" s="7">
        <v>1.3910005443040774</v>
      </c>
      <c r="AT26" s="7">
        <v>-15.56640720246083</v>
      </c>
      <c r="AU26" s="7">
        <v>-0.88245456197899586</v>
      </c>
      <c r="AV26" s="7">
        <v>11.901938555158864</v>
      </c>
      <c r="AW26" s="7">
        <v>3.3541617028287618</v>
      </c>
      <c r="AY26" s="7">
        <v>28.259137923258848</v>
      </c>
      <c r="AZ26" s="7">
        <v>20.869374885101877</v>
      </c>
      <c r="BA26" s="7">
        <v>-24.69613091271583</v>
      </c>
      <c r="BB26" s="7">
        <v>22.464473502292748</v>
      </c>
      <c r="BD26" s="7">
        <v>1.4040259637138064</v>
      </c>
      <c r="BE26" s="7">
        <v>-4.2169338774211695</v>
      </c>
      <c r="BF26" s="7">
        <v>-7.2952238349133225</v>
      </c>
      <c r="BH26" s="11">
        <v>5.9551280412549014E-6</v>
      </c>
    </row>
    <row r="27" spans="1:60" x14ac:dyDescent="0.3">
      <c r="A27" s="23">
        <v>44230</v>
      </c>
      <c r="B27" s="11" t="s">
        <v>31</v>
      </c>
      <c r="C27" s="11" t="s">
        <v>28</v>
      </c>
      <c r="D27" s="11" t="s">
        <v>33</v>
      </c>
      <c r="E27" s="5">
        <v>1.1418314196155996</v>
      </c>
      <c r="F27" s="5">
        <v>2.8973950412523892E-6</v>
      </c>
      <c r="G27" s="5">
        <v>1.1418302384203201</v>
      </c>
      <c r="H27" s="5">
        <v>3.2788103468003274E-6</v>
      </c>
      <c r="I27" s="5">
        <v>1.1418308195002718</v>
      </c>
      <c r="J27" s="5">
        <v>2.1917391141715402E-6</v>
      </c>
      <c r="K27" s="5">
        <v>0.51209661204961765</v>
      </c>
      <c r="L27" s="5">
        <v>1.1568552052838983E-6</v>
      </c>
      <c r="M27" s="5">
        <v>0.51210373752305183</v>
      </c>
      <c r="N27" s="5">
        <v>1.2016850129337055E-6</v>
      </c>
      <c r="O27" s="5">
        <v>0.51210018989548178</v>
      </c>
      <c r="P27" s="5">
        <v>8.5926489302998708E-7</v>
      </c>
      <c r="Q27" s="5">
        <v>0.34840548210791084</v>
      </c>
      <c r="R27" s="5">
        <v>9.0369229638860657E-7</v>
      </c>
      <c r="S27" s="5">
        <v>0.34839572950368897</v>
      </c>
      <c r="T27" s="5">
        <v>9.3940196545024099E-7</v>
      </c>
      <c r="U27" s="5">
        <v>0.34839645762885507</v>
      </c>
      <c r="V27" s="5">
        <v>8.6603355415855547E-7</v>
      </c>
      <c r="W27" s="5">
        <v>0.34839923388744193</v>
      </c>
      <c r="X27" s="5">
        <v>5.6334466375395545E-7</v>
      </c>
      <c r="Y27" s="5">
        <v>0.24157943914883021</v>
      </c>
      <c r="Z27" s="5">
        <v>9.8605731927678246E-7</v>
      </c>
      <c r="AA27" s="5">
        <v>0.24157848916728433</v>
      </c>
      <c r="AB27" s="5">
        <v>1.0951403689981669E-6</v>
      </c>
      <c r="AC27" s="5">
        <v>0.24157896003487295</v>
      </c>
      <c r="AD27" s="5">
        <v>7.3773232349802465E-7</v>
      </c>
      <c r="AE27" s="5">
        <v>0.23645381923056868</v>
      </c>
      <c r="AF27" s="5">
        <v>1.7642910709968775E-6</v>
      </c>
      <c r="AH27" s="5">
        <v>1.3988357064748302E-5</v>
      </c>
      <c r="AI27" s="5">
        <v>9.8290291190118251E-6</v>
      </c>
      <c r="AJ27" s="5">
        <v>5.1681673337402167E-5</v>
      </c>
      <c r="AK27" s="5">
        <v>4.5738345474820424E-6</v>
      </c>
      <c r="AM27" s="6">
        <v>0.7218981274809424</v>
      </c>
      <c r="AO27" s="7">
        <v>-7.5066491467268293</v>
      </c>
      <c r="AP27" s="7">
        <v>1.9305071505826277</v>
      </c>
      <c r="AQ27" s="7">
        <v>11.371316442465584</v>
      </c>
      <c r="AR27" s="7">
        <v>-13.926235812533605</v>
      </c>
      <c r="AT27" s="7">
        <v>-23.421179975890993</v>
      </c>
      <c r="AU27" s="7">
        <v>1.2670984781415484</v>
      </c>
      <c r="AV27" s="7">
        <v>21.620262556254488</v>
      </c>
      <c r="AW27" s="7">
        <v>-7.060521292512334</v>
      </c>
      <c r="AY27" s="7">
        <v>20.604639993759832</v>
      </c>
      <c r="AZ27" s="7">
        <v>28.610423212782621</v>
      </c>
      <c r="BA27" s="7">
        <v>-28.870078846332525</v>
      </c>
      <c r="BB27" s="7">
        <v>25.833584953449673</v>
      </c>
      <c r="BD27" s="7">
        <v>19.348107409999926</v>
      </c>
      <c r="BE27" s="7">
        <v>-3.7868399869189773</v>
      </c>
      <c r="BF27" s="7">
        <v>1.1484749489198975</v>
      </c>
      <c r="BH27" s="11">
        <v>6.1745434395972985E-6</v>
      </c>
    </row>
    <row r="28" spans="1:60" x14ac:dyDescent="0.3">
      <c r="A28" s="23">
        <v>44230</v>
      </c>
      <c r="B28" s="11" t="s">
        <v>31</v>
      </c>
      <c r="C28" s="11" t="s">
        <v>5</v>
      </c>
      <c r="D28" s="11" t="s">
        <v>33</v>
      </c>
      <c r="E28" s="5">
        <v>1.1418377461919966</v>
      </c>
      <c r="F28" s="5">
        <v>2.638089036555966E-6</v>
      </c>
      <c r="G28" s="5">
        <v>1.1418361038472598</v>
      </c>
      <c r="H28" s="5">
        <v>2.5488106836609105E-6</v>
      </c>
      <c r="I28" s="5">
        <v>1.1418369288038333</v>
      </c>
      <c r="J28" s="5">
        <v>1.8342602976104717E-6</v>
      </c>
      <c r="K28" s="5">
        <v>0.51209778029277964</v>
      </c>
      <c r="L28" s="5">
        <v>9.5023747173902312E-7</v>
      </c>
      <c r="M28" s="5">
        <v>0.51210383200032183</v>
      </c>
      <c r="N28" s="5">
        <v>9.8903466193414883E-7</v>
      </c>
      <c r="O28" s="5">
        <v>0.5121008200138909</v>
      </c>
      <c r="P28" s="5">
        <v>7.0967215699267429E-7</v>
      </c>
      <c r="Q28" s="5">
        <v>0.34840458259589746</v>
      </c>
      <c r="R28" s="5">
        <v>7.4657986075508358E-7</v>
      </c>
      <c r="S28" s="5">
        <v>0.34839488646860167</v>
      </c>
      <c r="T28" s="5">
        <v>7.6930128471489484E-7</v>
      </c>
      <c r="U28" s="5">
        <v>0.34839656289462817</v>
      </c>
      <c r="V28" s="5">
        <v>7.6412780335635436E-7</v>
      </c>
      <c r="W28" s="5">
        <v>0.34839866654365687</v>
      </c>
      <c r="X28" s="5">
        <v>4.856666981703367E-7</v>
      </c>
      <c r="Y28" s="5">
        <v>0.24157793172821304</v>
      </c>
      <c r="Z28" s="5">
        <v>8.9192177153774964E-7</v>
      </c>
      <c r="AA28" s="5">
        <v>0.24157940082859691</v>
      </c>
      <c r="AB28" s="5">
        <v>9.2103516951929922E-7</v>
      </c>
      <c r="AC28" s="5">
        <v>0.24157866764373959</v>
      </c>
      <c r="AD28" s="5">
        <v>6.4236548696168186E-7</v>
      </c>
      <c r="AE28" s="5">
        <v>0.23644336222448659</v>
      </c>
      <c r="AF28" s="5">
        <v>1.658572745293081E-6</v>
      </c>
      <c r="AH28" s="5">
        <v>1.8648708482665027E-5</v>
      </c>
      <c r="AI28" s="5">
        <v>6.1745370859159853E-6</v>
      </c>
      <c r="AJ28" s="5">
        <v>4.3919218995890423E-5</v>
      </c>
      <c r="AK28" s="5">
        <v>1.0939769570706053E-6</v>
      </c>
      <c r="AM28" s="6">
        <v>0.72221363738100952</v>
      </c>
      <c r="AO28" s="7">
        <v>-5.4018424038293489</v>
      </c>
      <c r="AP28" s="7">
        <v>-7.623647902632591</v>
      </c>
      <c r="AQ28" s="7">
        <v>22.930650370511785</v>
      </c>
      <c r="AR28" s="7">
        <v>6.8081106954220871</v>
      </c>
      <c r="AT28" s="7">
        <v>-14.580937614416811</v>
      </c>
      <c r="AU28" s="7">
        <v>-7.3100704069961608</v>
      </c>
      <c r="AV28" s="7">
        <v>20.108486439962547</v>
      </c>
      <c r="AW28" s="7">
        <v>6.5229225520990752</v>
      </c>
      <c r="AY28" s="7">
        <v>22.186086374720304</v>
      </c>
      <c r="AZ28" s="7">
        <v>22.672890656938449</v>
      </c>
      <c r="BA28" s="7">
        <v>-22.138485172740197</v>
      </c>
      <c r="BB28" s="7">
        <v>20.127017163806826</v>
      </c>
      <c r="BD28" s="7">
        <v>0.14446999241357616</v>
      </c>
      <c r="BE28" s="7">
        <v>-12.371579826031542</v>
      </c>
      <c r="BF28" s="7">
        <v>-9.2527314462520494</v>
      </c>
      <c r="BH28" s="11">
        <v>5.8265684707692334E-6</v>
      </c>
    </row>
    <row r="29" spans="1:60" x14ac:dyDescent="0.3">
      <c r="A29" s="23">
        <v>44231</v>
      </c>
      <c r="B29" s="11" t="s">
        <v>31</v>
      </c>
      <c r="C29" s="11" t="s">
        <v>34</v>
      </c>
      <c r="D29" s="11" t="s">
        <v>33</v>
      </c>
      <c r="E29" s="5">
        <v>1.1418292732265831</v>
      </c>
      <c r="F29" s="5">
        <v>2.6972910124880583E-6</v>
      </c>
      <c r="G29" s="5">
        <v>1.1418308164588438</v>
      </c>
      <c r="H29" s="5">
        <v>2.6636269756397055E-6</v>
      </c>
      <c r="I29" s="5">
        <v>1.1418300495517895</v>
      </c>
      <c r="J29" s="5">
        <v>1.8950193389739819E-6</v>
      </c>
      <c r="K29" s="5">
        <v>0.51209755338653284</v>
      </c>
      <c r="L29" s="5">
        <v>1.0551386293518718E-6</v>
      </c>
      <c r="M29" s="5">
        <v>0.51210421176548548</v>
      </c>
      <c r="N29" s="5">
        <v>1.0095961171691006E-6</v>
      </c>
      <c r="O29" s="5">
        <v>0.512100862328983</v>
      </c>
      <c r="P29" s="5">
        <v>7.5600424340408869E-7</v>
      </c>
      <c r="Q29" s="5">
        <v>0.3484054708019616</v>
      </c>
      <c r="R29" s="5">
        <v>8.2152611376157871E-7</v>
      </c>
      <c r="S29" s="5">
        <v>0.34839545048080883</v>
      </c>
      <c r="T29" s="5">
        <v>7.7300990499339821E-7</v>
      </c>
      <c r="U29" s="5">
        <v>0.34839598962198437</v>
      </c>
      <c r="V29" s="5">
        <v>7.9377353141297646E-7</v>
      </c>
      <c r="W29" s="5">
        <v>0.34839897061358827</v>
      </c>
      <c r="X29" s="5">
        <v>5.1010169303296144E-7</v>
      </c>
      <c r="Y29" s="5">
        <v>0.24157785792127265</v>
      </c>
      <c r="Z29" s="5">
        <v>9.1514387255792932E-7</v>
      </c>
      <c r="AA29" s="5">
        <v>0.24157751519822102</v>
      </c>
      <c r="AB29" s="5">
        <v>1.0048257562040775E-6</v>
      </c>
      <c r="AC29" s="5">
        <v>0.24157768551394809</v>
      </c>
      <c r="AD29" s="5">
        <v>6.7973004946141991E-7</v>
      </c>
      <c r="AE29" s="5">
        <v>0.23644414448373779</v>
      </c>
      <c r="AF29" s="5">
        <v>1.7696037545545337E-6</v>
      </c>
      <c r="AH29" s="5">
        <v>1.4269628864545143E-5</v>
      </c>
      <c r="AI29" s="5">
        <v>1.0344833186426808E-5</v>
      </c>
      <c r="AJ29" s="5">
        <v>4.9732134596703274E-5</v>
      </c>
      <c r="AK29" s="5">
        <v>1.4010158871253739E-6</v>
      </c>
      <c r="AM29" s="6">
        <v>0.72176274517399275</v>
      </c>
      <c r="AO29" s="7">
        <v>-6.8185399427767024</v>
      </c>
      <c r="AP29" s="7">
        <v>-2.0170633980853836</v>
      </c>
      <c r="AQ29" s="7">
        <v>18.978709921180226</v>
      </c>
      <c r="AR29" s="7">
        <v>4.2651129514847952</v>
      </c>
      <c r="AT29" s="7">
        <v>-13.87549271225641</v>
      </c>
      <c r="AU29" s="7">
        <v>-2.855515313537893</v>
      </c>
      <c r="AV29" s="7">
        <v>20.999449174663454</v>
      </c>
      <c r="AW29" s="7">
        <v>0.16974733019203825</v>
      </c>
      <c r="AY29" s="7">
        <v>28.819617075903636</v>
      </c>
      <c r="AZ29" s="7">
        <v>23.018424345044863</v>
      </c>
      <c r="BA29" s="7">
        <v>-26.240140329258921</v>
      </c>
      <c r="BB29" s="7">
        <v>19.102783092916908</v>
      </c>
      <c r="BD29" s="7">
        <v>-7.9049798651364966</v>
      </c>
      <c r="BE29" s="7">
        <v>-10.034630343103146</v>
      </c>
      <c r="BF29" s="7">
        <v>-6.5703897280666723</v>
      </c>
      <c r="BH29" s="11">
        <v>5.4866541661935389E-6</v>
      </c>
    </row>
    <row r="30" spans="1:60" x14ac:dyDescent="0.3">
      <c r="A30" s="23">
        <v>44232</v>
      </c>
      <c r="B30" s="11" t="s">
        <v>31</v>
      </c>
      <c r="C30" s="11" t="s">
        <v>7</v>
      </c>
      <c r="D30" s="11" t="s">
        <v>33</v>
      </c>
      <c r="E30" s="5">
        <v>1.1418323840654909</v>
      </c>
      <c r="F30" s="5">
        <v>2.6418691239238957E-6</v>
      </c>
      <c r="G30" s="5">
        <v>1.1418311910758696</v>
      </c>
      <c r="H30" s="5">
        <v>2.6173097088664368E-6</v>
      </c>
      <c r="I30" s="5">
        <v>1.1418317896382535</v>
      </c>
      <c r="J30" s="5">
        <v>1.8590176900243066E-6</v>
      </c>
      <c r="K30" s="5">
        <v>0.51209698751310717</v>
      </c>
      <c r="L30" s="5">
        <v>9.8362565054532201E-7</v>
      </c>
      <c r="M30" s="5">
        <v>0.51210420647626886</v>
      </c>
      <c r="N30" s="5">
        <v>1.0090354332318487E-6</v>
      </c>
      <c r="O30" s="5">
        <v>0.51210058441809747</v>
      </c>
      <c r="P30" s="5">
        <v>7.3575607666559079E-7</v>
      </c>
      <c r="Q30" s="5">
        <v>0.3484055495180195</v>
      </c>
      <c r="R30" s="5">
        <v>7.4450516264879771E-7</v>
      </c>
      <c r="S30" s="5">
        <v>0.34839611410439159</v>
      </c>
      <c r="T30" s="5">
        <v>8.3868709527400647E-7</v>
      </c>
      <c r="U30" s="5">
        <v>0.34839698039135364</v>
      </c>
      <c r="V30" s="5">
        <v>8.0379505367867539E-7</v>
      </c>
      <c r="W30" s="5">
        <v>0.34839952015336767</v>
      </c>
      <c r="X30" s="5">
        <v>5.0351277648602486E-7</v>
      </c>
      <c r="Y30" s="5">
        <v>0.24157867845608141</v>
      </c>
      <c r="Z30" s="5">
        <v>9.4019079413224373E-7</v>
      </c>
      <c r="AA30" s="5">
        <v>0.24157782556915777</v>
      </c>
      <c r="AB30" s="5">
        <v>8.8180898568318115E-7</v>
      </c>
      <c r="AC30" s="5">
        <v>0.24157825275426045</v>
      </c>
      <c r="AD30" s="5">
        <v>6.4478816137660683E-7</v>
      </c>
      <c r="AE30" s="5">
        <v>0.2364432153737589</v>
      </c>
      <c r="AF30" s="5">
        <v>1.7170776412894747E-6</v>
      </c>
      <c r="AH30" s="5">
        <v>1.6074012077769309E-5</v>
      </c>
      <c r="AI30" s="5">
        <v>6.1047768521605541E-6</v>
      </c>
      <c r="AJ30" s="5">
        <v>6.0530253071293188E-5</v>
      </c>
      <c r="AK30" s="5">
        <v>2.3219463016801059E-6</v>
      </c>
      <c r="AM30" s="6">
        <v>0.72118417375579713</v>
      </c>
      <c r="AO30" s="7">
        <v>-5.9403993448725601</v>
      </c>
      <c r="AP30" s="7">
        <v>-9.7753316107285215</v>
      </c>
      <c r="AQ30" s="7">
        <v>23.066259898119057</v>
      </c>
      <c r="AR30" s="7">
        <v>11.866616648648076</v>
      </c>
      <c r="AT30" s="7">
        <v>-13.233923738864561</v>
      </c>
      <c r="AU30" s="7">
        <v>-9.6659776056551294</v>
      </c>
      <c r="AV30" s="7">
        <v>20.180293758720325</v>
      </c>
      <c r="AW30" s="7">
        <v>6.5824881003706537</v>
      </c>
      <c r="AY30" s="7">
        <v>29.036535366566696</v>
      </c>
      <c r="AZ30" s="7">
        <v>22.139641747909167</v>
      </c>
      <c r="BA30" s="7">
        <v>-19.158995077650509</v>
      </c>
      <c r="BB30" s="7">
        <v>19.866467396489895</v>
      </c>
      <c r="BD30" s="7">
        <v>3.4534050337153843</v>
      </c>
      <c r="BE30" s="7">
        <v>-6.8707705770387761</v>
      </c>
      <c r="BF30" s="7">
        <v>-11.737401790723467</v>
      </c>
      <c r="BH30" s="11">
        <v>4.6791413595785129E-6</v>
      </c>
    </row>
    <row r="31" spans="1:60" x14ac:dyDescent="0.3">
      <c r="A31" s="23">
        <v>44232</v>
      </c>
      <c r="B31" s="11" t="s">
        <v>31</v>
      </c>
      <c r="C31" s="11" t="s">
        <v>8</v>
      </c>
      <c r="D31" s="11" t="s">
        <v>33</v>
      </c>
      <c r="E31" s="5">
        <v>1.1418311277964521</v>
      </c>
      <c r="F31" s="5">
        <v>2.4257893121986168E-6</v>
      </c>
      <c r="G31" s="5">
        <v>1.1418324742644299</v>
      </c>
      <c r="H31" s="5">
        <v>2.4874123395012276E-6</v>
      </c>
      <c r="I31" s="5">
        <v>1.1418318063314941</v>
      </c>
      <c r="J31" s="5">
        <v>1.7373089931702913E-6</v>
      </c>
      <c r="K31" s="5">
        <v>0.51209739783297514</v>
      </c>
      <c r="L31" s="5">
        <v>9.7150295259548137E-7</v>
      </c>
      <c r="M31" s="5">
        <v>0.51210265595241777</v>
      </c>
      <c r="N31" s="5">
        <v>9.4574875394311225E-7</v>
      </c>
      <c r="O31" s="5">
        <v>0.51210003149700412</v>
      </c>
      <c r="P31" s="5">
        <v>6.9523464866580383E-7</v>
      </c>
      <c r="Q31" s="5">
        <v>0.3484061028751349</v>
      </c>
      <c r="R31" s="5">
        <v>7.1570309660358445E-7</v>
      </c>
      <c r="S31" s="5">
        <v>0.34839561680457176</v>
      </c>
      <c r="T31" s="5">
        <v>6.90600418974617E-7</v>
      </c>
      <c r="U31" s="5">
        <v>0.34839566159970775</v>
      </c>
      <c r="V31" s="5">
        <v>6.9731950565680079E-7</v>
      </c>
      <c r="W31" s="5">
        <v>0.34839916584145664</v>
      </c>
      <c r="X31" s="5">
        <v>4.7013656164143155E-7</v>
      </c>
      <c r="Y31" s="5">
        <v>0.24157795828051612</v>
      </c>
      <c r="Z31" s="5">
        <v>9.1133567051044331E-7</v>
      </c>
      <c r="AA31" s="5">
        <v>0.24157909585577195</v>
      </c>
      <c r="AB31" s="5">
        <v>8.973795502790186E-7</v>
      </c>
      <c r="AC31" s="5">
        <v>0.24157852656964504</v>
      </c>
      <c r="AD31" s="5">
        <v>6.4011209031795705E-7</v>
      </c>
      <c r="AE31" s="5">
        <v>0.23644430938520544</v>
      </c>
      <c r="AF31" s="5">
        <v>1.6607839747607736E-6</v>
      </c>
      <c r="AH31" s="5">
        <v>2.3076209252292147E-5</v>
      </c>
      <c r="AI31" s="5">
        <v>2.067926835113023E-5</v>
      </c>
      <c r="AJ31" s="5">
        <v>8.0688101119654151E-5</v>
      </c>
      <c r="AK31" s="5">
        <v>3.7161692321715465E-6</v>
      </c>
      <c r="AM31" s="6">
        <v>0.72055682759311424</v>
      </c>
      <c r="AO31" s="7">
        <v>-5.8477533038114871</v>
      </c>
      <c r="AP31" s="7">
        <v>-8.5033317153149213</v>
      </c>
      <c r="AQ31" s="7">
        <v>24.369466291140895</v>
      </c>
      <c r="AR31" s="7">
        <v>15.254298386446763</v>
      </c>
      <c r="AT31" s="7">
        <v>-7.821032073973555</v>
      </c>
      <c r="AU31" s="7">
        <v>-14.672131009030309</v>
      </c>
      <c r="AV31" s="7">
        <v>19.548281854575578</v>
      </c>
      <c r="AW31" s="7">
        <v>10.067224156973253</v>
      </c>
      <c r="AY31" s="7">
        <v>31.469922806781625</v>
      </c>
      <c r="AZ31" s="7">
        <v>19.060695866768285</v>
      </c>
      <c r="BA31" s="7">
        <v>-19.484646591294563</v>
      </c>
      <c r="BB31" s="7">
        <v>14.989232682172116</v>
      </c>
      <c r="BD31" s="7">
        <v>-0.3436540502166352</v>
      </c>
      <c r="BE31" s="7">
        <v>-6.7619033853327792</v>
      </c>
      <c r="BF31" s="7">
        <v>-6.2341325697268246</v>
      </c>
      <c r="BH31" s="11">
        <v>2.8357920129185033E-6</v>
      </c>
    </row>
    <row r="32" spans="1:60" x14ac:dyDescent="0.3">
      <c r="A32" s="23">
        <v>44236</v>
      </c>
      <c r="B32" s="11" t="s">
        <v>31</v>
      </c>
      <c r="C32" s="11" t="s">
        <v>9</v>
      </c>
      <c r="D32" s="11" t="s">
        <v>33</v>
      </c>
      <c r="E32" s="5">
        <v>1.1418272807119108</v>
      </c>
      <c r="F32" s="5">
        <v>2.893396959013335E-6</v>
      </c>
      <c r="G32" s="5">
        <v>1.1418281588588464</v>
      </c>
      <c r="H32" s="5">
        <v>2.8685884516264313E-6</v>
      </c>
      <c r="I32" s="5">
        <v>1.1418277207503749</v>
      </c>
      <c r="J32" s="5">
        <v>2.0362421594615887E-6</v>
      </c>
      <c r="K32" s="5">
        <v>0.5120971528138486</v>
      </c>
      <c r="L32" s="5">
        <v>1.1010374571631811E-6</v>
      </c>
      <c r="M32" s="5">
        <v>0.51210176182642075</v>
      </c>
      <c r="N32" s="5">
        <v>1.0564648345519676E-6</v>
      </c>
      <c r="O32" s="5">
        <v>0.51209945231033749</v>
      </c>
      <c r="P32" s="5">
        <v>7.7761781277860349E-7</v>
      </c>
      <c r="Q32" s="5">
        <v>0.34840571177210905</v>
      </c>
      <c r="R32" s="5">
        <v>8.6205876403349454E-7</v>
      </c>
      <c r="S32" s="5">
        <v>0.34839633306150669</v>
      </c>
      <c r="T32" s="5">
        <v>8.2039489237211768E-7</v>
      </c>
      <c r="U32" s="5">
        <v>0.34839609813204186</v>
      </c>
      <c r="V32" s="5">
        <v>8.2331985366714203E-7</v>
      </c>
      <c r="W32" s="5">
        <v>0.34839939690486521</v>
      </c>
      <c r="X32" s="5">
        <v>5.3958282767519193E-7</v>
      </c>
      <c r="Y32" s="5">
        <v>0.24157744303247142</v>
      </c>
      <c r="Z32" s="5">
        <v>9.4671499758646534E-7</v>
      </c>
      <c r="AA32" s="5">
        <v>0.2415783086033394</v>
      </c>
      <c r="AB32" s="5">
        <v>9.6418163876364267E-7</v>
      </c>
      <c r="AC32" s="5">
        <v>0.24157787534074418</v>
      </c>
      <c r="AD32" s="5">
        <v>6.7585807731039007E-7</v>
      </c>
      <c r="AE32" s="5">
        <v>0.23643936379520572</v>
      </c>
      <c r="AF32" s="5">
        <v>1.8772710638506739E-6</v>
      </c>
      <c r="AH32" s="5">
        <v>2.1278640132362944E-5</v>
      </c>
      <c r="AI32" s="5">
        <v>1.7356684278175373E-5</v>
      </c>
      <c r="AJ32" s="5">
        <v>6.3807639421378307E-5</v>
      </c>
      <c r="AK32" s="5">
        <v>9.4854926007700342E-7</v>
      </c>
      <c r="AM32" s="6">
        <v>0.72103464426916708</v>
      </c>
      <c r="AO32" s="7">
        <v>-3.3089071141967352</v>
      </c>
      <c r="AP32" s="7">
        <v>-16.294593452537143</v>
      </c>
      <c r="AQ32" s="7">
        <v>26.757958353718081</v>
      </c>
      <c r="AR32" s="7">
        <v>18.325256857076866</v>
      </c>
      <c r="AT32" s="7">
        <v>-2.3044463237642532</v>
      </c>
      <c r="AU32" s="7">
        <v>-17.125228717662644</v>
      </c>
      <c r="AV32" s="7">
        <v>16.411449171194192</v>
      </c>
      <c r="AW32" s="7">
        <v>14.114702822753955</v>
      </c>
      <c r="AY32" s="7">
        <v>29.246163618656951</v>
      </c>
      <c r="AZ32" s="7">
        <v>19.660273262500638</v>
      </c>
      <c r="BA32" s="7">
        <v>-12.455276281464478</v>
      </c>
      <c r="BB32" s="7">
        <v>13.611301370008988</v>
      </c>
      <c r="BD32" s="7">
        <v>-1.2212255283694518</v>
      </c>
      <c r="BE32" s="7">
        <v>-5.9247595274314335</v>
      </c>
      <c r="BF32" s="7">
        <v>-14.862508602275781</v>
      </c>
      <c r="BH32" s="11">
        <v>3.6351651607457602E-6</v>
      </c>
    </row>
    <row r="33" spans="1:60" x14ac:dyDescent="0.3">
      <c r="H33" s="20" t="s">
        <v>10</v>
      </c>
      <c r="I33" s="5">
        <f>AVERAGE(I26:I32)</f>
        <v>1.1418310844409827</v>
      </c>
      <c r="N33" s="20" t="s">
        <v>10</v>
      </c>
      <c r="O33" s="5">
        <f>AVERAGE(O26:O32)</f>
        <v>0.5121003398687104</v>
      </c>
      <c r="V33" s="20" t="s">
        <v>10</v>
      </c>
      <c r="W33" s="5">
        <f>AVERAGE(W26:W32)</f>
        <v>0.34839909648456713</v>
      </c>
      <c r="AB33" s="20" t="s">
        <v>10</v>
      </c>
      <c r="AC33" s="5">
        <f>AVERAGE(AC26:AC32)</f>
        <v>0.24157825960435117</v>
      </c>
      <c r="AD33" s="20" t="s">
        <v>10</v>
      </c>
      <c r="AE33" s="5">
        <f>AVERAGE(AE26:AE32)</f>
        <v>0.23644458379939381</v>
      </c>
    </row>
    <row r="34" spans="1:60" x14ac:dyDescent="0.3">
      <c r="H34" s="19" t="s">
        <v>75</v>
      </c>
      <c r="I34" s="7" cm="1">
        <f t="array" ref="I34">2*STDEV(I26:I32/I33)*1000000</f>
        <v>5.2756903047139279</v>
      </c>
      <c r="N34" s="19" t="s">
        <v>75</v>
      </c>
      <c r="O34" s="7" cm="1">
        <f t="array" ref="O34">2*STDEV(O26:O32/O33)*1000000</f>
        <v>1.9386346872401292</v>
      </c>
      <c r="V34" s="19" t="s">
        <v>75</v>
      </c>
      <c r="W34" s="7" cm="1">
        <f t="array" ref="W34">2*STDEV(W26:W32/W33)*1000000</f>
        <v>1.8671963064983017</v>
      </c>
      <c r="AB34" s="19" t="s">
        <v>75</v>
      </c>
      <c r="AC34" s="7" cm="1">
        <f t="array" ref="AC34">2*STDEV(AC26:AC32/AC33)*1000000</f>
        <v>3.9616954680147236</v>
      </c>
      <c r="AD34" s="19" t="s">
        <v>75</v>
      </c>
      <c r="AE34" s="7" cm="1">
        <f t="array" ref="AE34">2*STDEV(AE26:AE32/AE33)*1000000</f>
        <v>37.301439579089376</v>
      </c>
    </row>
    <row r="35" spans="1:60" x14ac:dyDescent="0.3">
      <c r="A35" s="31" t="s">
        <v>35</v>
      </c>
      <c r="AG35" s="32"/>
      <c r="AL35" s="4"/>
      <c r="AN35" s="4"/>
    </row>
    <row r="36" spans="1:60" s="18" customFormat="1" ht="16.2" x14ac:dyDescent="0.35">
      <c r="A36" s="33" t="s">
        <v>0</v>
      </c>
      <c r="B36" s="26" t="s">
        <v>1</v>
      </c>
      <c r="C36" s="26" t="s">
        <v>2</v>
      </c>
      <c r="D36" s="26" t="s">
        <v>3</v>
      </c>
      <c r="E36" s="27" t="s">
        <v>41</v>
      </c>
      <c r="F36" s="27" t="s">
        <v>286</v>
      </c>
      <c r="G36" s="27" t="s">
        <v>42</v>
      </c>
      <c r="H36" s="27" t="s">
        <v>286</v>
      </c>
      <c r="I36" s="27" t="s">
        <v>43</v>
      </c>
      <c r="J36" s="27" t="s">
        <v>286</v>
      </c>
      <c r="K36" s="27" t="s">
        <v>44</v>
      </c>
      <c r="L36" s="27" t="s">
        <v>286</v>
      </c>
      <c r="M36" s="27" t="s">
        <v>45</v>
      </c>
      <c r="N36" s="27" t="s">
        <v>286</v>
      </c>
      <c r="O36" s="27" t="s">
        <v>46</v>
      </c>
      <c r="P36" s="27" t="s">
        <v>286</v>
      </c>
      <c r="Q36" s="27" t="s">
        <v>47</v>
      </c>
      <c r="R36" s="27" t="s">
        <v>286</v>
      </c>
      <c r="S36" s="27" t="s">
        <v>48</v>
      </c>
      <c r="T36" s="27" t="s">
        <v>286</v>
      </c>
      <c r="U36" s="27" t="s">
        <v>49</v>
      </c>
      <c r="V36" s="27" t="s">
        <v>286</v>
      </c>
      <c r="W36" s="27" t="s">
        <v>50</v>
      </c>
      <c r="X36" s="27" t="s">
        <v>286</v>
      </c>
      <c r="Y36" s="27" t="s">
        <v>51</v>
      </c>
      <c r="Z36" s="27" t="s">
        <v>286</v>
      </c>
      <c r="AA36" s="27" t="s">
        <v>52</v>
      </c>
      <c r="AB36" s="27" t="s">
        <v>286</v>
      </c>
      <c r="AC36" s="27" t="s">
        <v>53</v>
      </c>
      <c r="AD36" s="27" t="s">
        <v>286</v>
      </c>
      <c r="AE36" s="27" t="s">
        <v>54</v>
      </c>
      <c r="AF36" s="27" t="s">
        <v>286</v>
      </c>
      <c r="AG36" s="34"/>
      <c r="AH36" s="27" t="s">
        <v>55</v>
      </c>
      <c r="AI36" s="27" t="s">
        <v>56</v>
      </c>
      <c r="AJ36" s="27" t="s">
        <v>57</v>
      </c>
      <c r="AK36" s="27" t="s">
        <v>58</v>
      </c>
      <c r="AL36" s="28"/>
      <c r="AM36" s="27" t="s">
        <v>59</v>
      </c>
      <c r="AN36" s="35"/>
      <c r="AO36" s="30" t="s">
        <v>76</v>
      </c>
      <c r="AP36" s="36" t="s">
        <v>13</v>
      </c>
      <c r="AQ36" s="30" t="s">
        <v>77</v>
      </c>
      <c r="AR36" s="36" t="s">
        <v>13</v>
      </c>
      <c r="AS36" s="30" t="s">
        <v>78</v>
      </c>
      <c r="AT36" s="36" t="s">
        <v>13</v>
      </c>
      <c r="AU36" s="30" t="s">
        <v>79</v>
      </c>
      <c r="AV36" s="36" t="s">
        <v>13</v>
      </c>
      <c r="AW36" s="30" t="s">
        <v>80</v>
      </c>
      <c r="AX36" s="36" t="s">
        <v>13</v>
      </c>
      <c r="AY36" s="36"/>
      <c r="AZ36" s="98" t="s">
        <v>339</v>
      </c>
      <c r="BA36" s="30"/>
      <c r="BB36" s="27" t="s">
        <v>17</v>
      </c>
      <c r="BC36" s="30" t="s">
        <v>18</v>
      </c>
      <c r="BD36" s="14"/>
      <c r="BE36" s="14"/>
      <c r="BF36" s="14"/>
    </row>
    <row r="37" spans="1:60" x14ac:dyDescent="0.3">
      <c r="A37" s="23">
        <v>44235</v>
      </c>
      <c r="B37" s="11" t="s">
        <v>31</v>
      </c>
      <c r="C37" s="11" t="s">
        <v>19</v>
      </c>
      <c r="D37" s="11" t="s">
        <v>38</v>
      </c>
      <c r="E37" s="5">
        <v>1.1418382700081655</v>
      </c>
      <c r="F37" s="5">
        <v>3.1678587284334873E-6</v>
      </c>
      <c r="G37" s="5">
        <v>1.1418333951039039</v>
      </c>
      <c r="H37" s="5">
        <v>3.1272686097076287E-6</v>
      </c>
      <c r="I37" s="5">
        <v>1.1418358452908948</v>
      </c>
      <c r="J37" s="5">
        <v>2.2303056607634188E-6</v>
      </c>
      <c r="K37" s="5">
        <v>0.51286784515063655</v>
      </c>
      <c r="L37" s="5">
        <v>1.2420915630700402E-6</v>
      </c>
      <c r="M37" s="5">
        <v>0.51287254696963902</v>
      </c>
      <c r="N37" s="5">
        <v>1.2498175655373477E-6</v>
      </c>
      <c r="O37" s="5">
        <v>0.51287019112125176</v>
      </c>
      <c r="P37" s="5">
        <v>8.9365648564889958E-7</v>
      </c>
      <c r="Q37" s="5">
        <v>0.34840628996439571</v>
      </c>
      <c r="R37" s="5">
        <v>8.8745759185451794E-7</v>
      </c>
      <c r="S37" s="5">
        <v>0.34839605744937363</v>
      </c>
      <c r="T37" s="5">
        <v>8.8541165110223872E-7</v>
      </c>
      <c r="U37" s="5">
        <v>0.34839648328434492</v>
      </c>
      <c r="V37" s="5">
        <v>9.4691900049088162E-7</v>
      </c>
      <c r="W37" s="5">
        <v>0.34839960525333208</v>
      </c>
      <c r="X37" s="5">
        <v>5.8004229348692976E-7</v>
      </c>
      <c r="Y37" s="5">
        <v>0.2415778664564302</v>
      </c>
      <c r="Z37" s="5">
        <v>1.0703687727987946E-6</v>
      </c>
      <c r="AA37" s="5">
        <v>0.24157982511174964</v>
      </c>
      <c r="AB37" s="5">
        <v>1.1016547877627703E-6</v>
      </c>
      <c r="AC37" s="5">
        <v>0.24157884268167895</v>
      </c>
      <c r="AD37" s="5">
        <v>7.70170896683719E-7</v>
      </c>
      <c r="AE37" s="5">
        <v>0.23644787230486908</v>
      </c>
      <c r="AF37" s="5">
        <v>2.0307809206929673E-6</v>
      </c>
      <c r="AH37" s="5">
        <v>8.9900898710896602E-3</v>
      </c>
      <c r="AI37" s="5">
        <v>2.1652429129805586E-5</v>
      </c>
      <c r="AJ37" s="5">
        <v>0.22940357720390978</v>
      </c>
      <c r="AK37" s="5">
        <v>1.2925936956270206E-6</v>
      </c>
      <c r="AM37" s="6">
        <v>0.72109656852019344</v>
      </c>
      <c r="AO37" s="14">
        <f>(I37/I$33-1)*1000000</f>
        <v>4.1694870431818742</v>
      </c>
      <c r="AP37" s="14">
        <f>MAX(J37/I37*1000000,I$34,'S-3 Medium-term 142Nd precision'!B$12)</f>
        <v>5.4433583567667201</v>
      </c>
      <c r="AQ37" s="15">
        <f>(O37/0.51263-1)*10000</f>
        <v>4.6854675155905134</v>
      </c>
      <c r="AR37" s="15">
        <f>MAX(P37/O37*10000,O$34/100,'S-3 Medium-term 142Nd precision'!C$12)</f>
        <v>4.2563119610790796E-2</v>
      </c>
      <c r="AS37" s="14">
        <f>(W37/W$33-1)*1000000</f>
        <v>1.4603044902194995</v>
      </c>
      <c r="AT37" s="14">
        <f>MAX(X37/W37*1000000,W$34,'S-3 Medium-term 142Nd precision'!D$12)</f>
        <v>3.0853639530316457</v>
      </c>
      <c r="AU37" s="14">
        <f>(AC37/AC$33-1)*1000000</f>
        <v>2.4136167249277918</v>
      </c>
      <c r="AV37" s="14">
        <f>MAX(AD37/AC37*1000000,AC$34,'S-3 Medium-term 142Nd precision'!E$12)</f>
        <v>7.7889300386222713</v>
      </c>
      <c r="AW37" s="16">
        <f>(AE37/AE$33-1)*1000000</f>
        <v>13.908144658847377</v>
      </c>
      <c r="AX37" s="16">
        <f>MAX(AF37/AE37*1000000,AE$34,'S-3 Medium-term 142Nd precision'!F$12)</f>
        <v>37.301439579089376</v>
      </c>
      <c r="AZ37" s="99">
        <v>1.6320836361000123E-6</v>
      </c>
      <c r="BB37" s="7" t="s">
        <v>94</v>
      </c>
      <c r="BC37" s="7" t="s">
        <v>20</v>
      </c>
    </row>
    <row r="38" spans="1:60" x14ac:dyDescent="0.3">
      <c r="A38" s="23">
        <v>44235</v>
      </c>
      <c r="B38" s="11" t="s">
        <v>31</v>
      </c>
      <c r="C38" s="11" t="s">
        <v>36</v>
      </c>
      <c r="D38" s="11" t="s">
        <v>39</v>
      </c>
      <c r="E38" s="5">
        <v>1.141834727526599</v>
      </c>
      <c r="F38" s="5">
        <v>2.9879459369099395E-6</v>
      </c>
      <c r="G38" s="5">
        <v>1.1418357785217474</v>
      </c>
      <c r="H38" s="5">
        <v>2.9887038292390548E-6</v>
      </c>
      <c r="I38" s="5">
        <v>1.1418352563501046</v>
      </c>
      <c r="J38" s="5">
        <v>2.112270741913382E-6</v>
      </c>
      <c r="K38" s="5">
        <v>0.51287787512845506</v>
      </c>
      <c r="L38" s="5">
        <v>1.1586858935593841E-6</v>
      </c>
      <c r="M38" s="5">
        <v>0.51288570747438555</v>
      </c>
      <c r="N38" s="5">
        <v>1.1334617649467715E-6</v>
      </c>
      <c r="O38" s="5">
        <v>0.51288176271621699</v>
      </c>
      <c r="P38" s="5">
        <v>8.4877221625697512E-7</v>
      </c>
      <c r="Q38" s="5">
        <v>0.34840379129518245</v>
      </c>
      <c r="R38" s="5">
        <v>8.8611018208204283E-7</v>
      </c>
      <c r="S38" s="5">
        <v>0.34839519193832719</v>
      </c>
      <c r="T38" s="5">
        <v>8.8470740828215955E-7</v>
      </c>
      <c r="U38" s="5">
        <v>0.34839606016078883</v>
      </c>
      <c r="V38" s="5">
        <v>9.1314253107589363E-7</v>
      </c>
      <c r="W38" s="5">
        <v>0.34839835199606151</v>
      </c>
      <c r="X38" s="5">
        <v>5.5530926861880114E-7</v>
      </c>
      <c r="Y38" s="5">
        <v>0.24157999365223276</v>
      </c>
      <c r="Z38" s="5">
        <v>1.1198325869632453E-6</v>
      </c>
      <c r="AA38" s="5">
        <v>0.24157843172893709</v>
      </c>
      <c r="AB38" s="5">
        <v>1.0872962147168577E-6</v>
      </c>
      <c r="AC38" s="5">
        <v>0.24157921677938929</v>
      </c>
      <c r="AD38" s="5">
        <v>7.8178191495946663E-7</v>
      </c>
      <c r="AE38" s="5">
        <v>0.23644613431353351</v>
      </c>
      <c r="AF38" s="5">
        <v>1.984467389033221E-6</v>
      </c>
      <c r="AH38" s="5">
        <v>2.8002821464811478E-2</v>
      </c>
      <c r="AI38" s="5">
        <v>9.280608336249753E-6</v>
      </c>
      <c r="AJ38" s="5">
        <v>0.38816522684309662</v>
      </c>
      <c r="AK38" s="5">
        <v>2.6839451625608251E-6</v>
      </c>
      <c r="AM38" s="6">
        <v>0.72255872866248072</v>
      </c>
      <c r="AO38" s="14">
        <f t="shared" ref="AO38:AO39" si="0">(I38/I$33-1)*1000000</f>
        <v>3.6537007783721265</v>
      </c>
      <c r="AP38" s="14">
        <f>MAX(J38/I38*1000000,I$34,'S-3 Medium-term 142Nd precision'!B$12)</f>
        <v>5.4433583567667201</v>
      </c>
      <c r="AQ38" s="15">
        <f t="shared" ref="AQ38:AQ39" si="1">(O38/0.51263-1)*10000</f>
        <v>4.9111974760940313</v>
      </c>
      <c r="AR38" s="15">
        <f>MAX(P38/O38*10000,O$34/100,'S-3 Medium-term 142Nd precision'!C$12)</f>
        <v>4.2563119610790796E-2</v>
      </c>
      <c r="AS38" s="14">
        <f t="shared" ref="AS38:AS39" si="2">(W38/W$33-1)*1000000</f>
        <v>-2.1368841456315124</v>
      </c>
      <c r="AT38" s="14">
        <f>MAX(X38/W38*1000000,W$34,'S-3 Medium-term 142Nd precision'!D$12)</f>
        <v>3.0853639530316457</v>
      </c>
      <c r="AU38" s="14">
        <f t="shared" ref="AU38:AU39" si="3">(AC38/AC$33-1)*1000000</f>
        <v>3.9621737473183316</v>
      </c>
      <c r="AV38" s="14">
        <f>MAX(AD38/AC38*1000000,AC$34,'S-3 Medium-term 142Nd precision'!E$12)</f>
        <v>7.7889300386222713</v>
      </c>
      <c r="AW38" s="16">
        <f t="shared" ref="AW38:AW39" si="4">(AE38/AE$33-1)*1000000</f>
        <v>6.5576217258556113</v>
      </c>
      <c r="AX38" s="16">
        <f>MAX(AF38/AE38*1000000,AE$34,'S-3 Medium-term 142Nd precision'!F$12)</f>
        <v>37.301439579089376</v>
      </c>
      <c r="AZ38" s="99">
        <v>5.0278463927679507E-6</v>
      </c>
      <c r="BB38" s="7" t="s">
        <v>95</v>
      </c>
      <c r="BC38" s="7" t="s">
        <v>20</v>
      </c>
    </row>
    <row r="39" spans="1:60" x14ac:dyDescent="0.3">
      <c r="A39" s="23">
        <v>44236</v>
      </c>
      <c r="B39" s="11" t="s">
        <v>31</v>
      </c>
      <c r="C39" s="11" t="s">
        <v>37</v>
      </c>
      <c r="D39" s="11" t="s">
        <v>40</v>
      </c>
      <c r="E39" s="5">
        <v>1.1418351880900028</v>
      </c>
      <c r="F39" s="5">
        <v>2.7926440558371146E-6</v>
      </c>
      <c r="G39" s="5">
        <v>1.1418380573640918</v>
      </c>
      <c r="H39" s="5">
        <v>2.8493746325987181E-6</v>
      </c>
      <c r="I39" s="5">
        <v>1.1418366252439536</v>
      </c>
      <c r="J39" s="5">
        <v>1.995864821627623E-6</v>
      </c>
      <c r="K39" s="5">
        <v>0.51287052324641669</v>
      </c>
      <c r="L39" s="5">
        <v>1.0510162637955234E-6</v>
      </c>
      <c r="M39" s="5">
        <v>0.51287759088982343</v>
      </c>
      <c r="N39" s="5">
        <v>1.0811522966008715E-6</v>
      </c>
      <c r="O39" s="5">
        <v>0.5128740446031399</v>
      </c>
      <c r="P39" s="5">
        <v>7.8221531987124537E-7</v>
      </c>
      <c r="Q39" s="5">
        <v>0.34840519552617527</v>
      </c>
      <c r="R39" s="5">
        <v>7.9748246148616695E-7</v>
      </c>
      <c r="S39" s="5">
        <v>0.34839555607487493</v>
      </c>
      <c r="T39" s="5">
        <v>8.0288416209819379E-7</v>
      </c>
      <c r="U39" s="5">
        <v>0.34839566056683963</v>
      </c>
      <c r="V39" s="5">
        <v>8.1684563975906923E-7</v>
      </c>
      <c r="W39" s="5">
        <v>0.34839880966355607</v>
      </c>
      <c r="X39" s="5">
        <v>5.1358847416468867E-7</v>
      </c>
      <c r="Y39" s="5">
        <v>0.24157954732845452</v>
      </c>
      <c r="Z39" s="5">
        <v>1.0024348702278887E-6</v>
      </c>
      <c r="AA39" s="5">
        <v>0.24158045445776657</v>
      </c>
      <c r="AB39" s="5">
        <v>1.0174894054965087E-6</v>
      </c>
      <c r="AC39" s="5">
        <v>0.24158000326779502</v>
      </c>
      <c r="AD39" s="5">
        <v>7.1442766873719436E-7</v>
      </c>
      <c r="AE39" s="5">
        <v>0.23644723031948986</v>
      </c>
      <c r="AF39" s="5">
        <v>1.8443448067614762E-6</v>
      </c>
      <c r="AH39" s="5">
        <v>2.7037687126936126E-2</v>
      </c>
      <c r="AI39" s="5">
        <v>1.0862697114774169E-4</v>
      </c>
      <c r="AJ39" s="5">
        <v>0.87715501438876153</v>
      </c>
      <c r="AK39" s="5">
        <v>4.1479933831809899E-8</v>
      </c>
      <c r="AM39" s="6">
        <v>0.72209434455703914</v>
      </c>
      <c r="AO39" s="14">
        <f t="shared" si="0"/>
        <v>4.8525592326598144</v>
      </c>
      <c r="AP39" s="14">
        <f>MAX(J39/I39*1000000,I$34,'S-3 Medium-term 142Nd precision'!B$12)</f>
        <v>5.4433583567667201</v>
      </c>
      <c r="AQ39" s="15">
        <f t="shared" si="1"/>
        <v>4.76063833837026</v>
      </c>
      <c r="AR39" s="15">
        <f>MAX(P39/O39*10000,O$34/100,'S-3 Medium-term 142Nd precision'!C$12)</f>
        <v>4.2563119610790796E-2</v>
      </c>
      <c r="AS39" s="14">
        <f t="shared" si="2"/>
        <v>-0.82325417583017924</v>
      </c>
      <c r="AT39" s="14">
        <f>MAX(X39/W39*1000000,W$34,'S-3 Medium-term 142Nd precision'!D$12)</f>
        <v>3.0853639530316457</v>
      </c>
      <c r="AU39" s="14">
        <f t="shared" si="3"/>
        <v>7.2177995102951087</v>
      </c>
      <c r="AV39" s="14">
        <f>MAX(AD39/AC39*1000000,AC$34,'S-3 Medium-term 142Nd precision'!E$12)</f>
        <v>7.7889300386222713</v>
      </c>
      <c r="AW39" s="16">
        <f t="shared" si="4"/>
        <v>11.192982531049722</v>
      </c>
      <c r="AX39" s="16">
        <f>MAX(AF39/AE39*1000000,AE$34,'S-3 Medium-term 142Nd precision'!F$12)</f>
        <v>37.301439579089376</v>
      </c>
      <c r="AZ39" s="99">
        <v>2.7612779440674049E-6</v>
      </c>
      <c r="BB39" s="7" t="s">
        <v>96</v>
      </c>
      <c r="BC39" s="7" t="s">
        <v>20</v>
      </c>
    </row>
    <row r="40" spans="1:60" s="39" customFormat="1" ht="15" thickBot="1" x14ac:dyDescent="0.35">
      <c r="A40" s="38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M40" s="41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</row>
    <row r="42" spans="1:60" x14ac:dyDescent="0.3">
      <c r="A42" s="24" t="s">
        <v>81</v>
      </c>
      <c r="AL42" s="4"/>
      <c r="AN42" s="4"/>
    </row>
    <row r="43" spans="1:60" ht="16.2" x14ac:dyDescent="0.35">
      <c r="A43" s="25" t="s">
        <v>0</v>
      </c>
      <c r="B43" s="26" t="s">
        <v>1</v>
      </c>
      <c r="C43" s="26" t="s">
        <v>2</v>
      </c>
      <c r="D43" s="26" t="s">
        <v>3</v>
      </c>
      <c r="E43" s="27" t="s">
        <v>41</v>
      </c>
      <c r="F43" s="27" t="s">
        <v>286</v>
      </c>
      <c r="G43" s="27" t="s">
        <v>42</v>
      </c>
      <c r="H43" s="27" t="s">
        <v>286</v>
      </c>
      <c r="I43" s="27" t="s">
        <v>43</v>
      </c>
      <c r="J43" s="27" t="s">
        <v>286</v>
      </c>
      <c r="K43" s="27" t="s">
        <v>44</v>
      </c>
      <c r="L43" s="27" t="s">
        <v>286</v>
      </c>
      <c r="M43" s="27" t="s">
        <v>45</v>
      </c>
      <c r="N43" s="27" t="s">
        <v>286</v>
      </c>
      <c r="O43" s="27" t="s">
        <v>46</v>
      </c>
      <c r="P43" s="27" t="s">
        <v>286</v>
      </c>
      <c r="Q43" s="27" t="s">
        <v>47</v>
      </c>
      <c r="R43" s="27" t="s">
        <v>286</v>
      </c>
      <c r="S43" s="27" t="s">
        <v>48</v>
      </c>
      <c r="T43" s="27" t="s">
        <v>286</v>
      </c>
      <c r="U43" s="27" t="s">
        <v>49</v>
      </c>
      <c r="V43" s="27" t="s">
        <v>286</v>
      </c>
      <c r="W43" s="27" t="s">
        <v>50</v>
      </c>
      <c r="X43" s="27" t="s">
        <v>286</v>
      </c>
      <c r="Y43" s="27" t="s">
        <v>51</v>
      </c>
      <c r="Z43" s="27" t="s">
        <v>286</v>
      </c>
      <c r="AA43" s="27" t="s">
        <v>52</v>
      </c>
      <c r="AB43" s="27" t="s">
        <v>286</v>
      </c>
      <c r="AC43" s="27" t="s">
        <v>53</v>
      </c>
      <c r="AD43" s="27" t="s">
        <v>286</v>
      </c>
      <c r="AE43" s="27" t="s">
        <v>54</v>
      </c>
      <c r="AF43" s="27" t="s">
        <v>286</v>
      </c>
      <c r="AG43" s="27"/>
      <c r="AH43" s="27" t="s">
        <v>55</v>
      </c>
      <c r="AI43" s="27" t="s">
        <v>56</v>
      </c>
      <c r="AJ43" s="27" t="s">
        <v>57</v>
      </c>
      <c r="AK43" s="27" t="s">
        <v>58</v>
      </c>
      <c r="AL43" s="28"/>
      <c r="AM43" s="29" t="s">
        <v>59</v>
      </c>
      <c r="AN43" s="28"/>
      <c r="AO43" s="30" t="s">
        <v>60</v>
      </c>
      <c r="AP43" s="30" t="s">
        <v>61</v>
      </c>
      <c r="AQ43" s="30" t="s">
        <v>62</v>
      </c>
      <c r="AR43" s="30" t="s">
        <v>63</v>
      </c>
      <c r="AS43" s="30"/>
      <c r="AT43" s="30" t="s">
        <v>64</v>
      </c>
      <c r="AU43" s="30" t="s">
        <v>65</v>
      </c>
      <c r="AV43" s="30" t="s">
        <v>66</v>
      </c>
      <c r="AW43" s="30" t="s">
        <v>67</v>
      </c>
      <c r="AX43" s="30"/>
      <c r="AY43" s="30" t="s">
        <v>68</v>
      </c>
      <c r="AZ43" s="30" t="s">
        <v>69</v>
      </c>
      <c r="BA43" s="30" t="s">
        <v>70</v>
      </c>
      <c r="BB43" s="30" t="s">
        <v>71</v>
      </c>
      <c r="BC43" s="30"/>
      <c r="BD43" s="30" t="s">
        <v>72</v>
      </c>
      <c r="BE43" s="30" t="s">
        <v>73</v>
      </c>
      <c r="BF43" s="30" t="s">
        <v>74</v>
      </c>
      <c r="BG43" s="97"/>
      <c r="BH43" s="98" t="s">
        <v>339</v>
      </c>
    </row>
    <row r="44" spans="1:60" x14ac:dyDescent="0.3">
      <c r="A44" s="23">
        <v>44238</v>
      </c>
      <c r="B44" s="11" t="s">
        <v>82</v>
      </c>
      <c r="C44" s="11" t="s">
        <v>32</v>
      </c>
      <c r="D44" s="11" t="s">
        <v>33</v>
      </c>
      <c r="E44" s="5">
        <v>1.1418320504928552</v>
      </c>
      <c r="F44" s="5">
        <v>2.8487621183786158E-6</v>
      </c>
      <c r="G44" s="5">
        <v>1.1418310844003763</v>
      </c>
      <c r="H44" s="5">
        <v>2.9498868692909054E-6</v>
      </c>
      <c r="I44" s="5">
        <v>1.1418315670232642</v>
      </c>
      <c r="J44" s="5">
        <v>2.0498074167307676E-6</v>
      </c>
      <c r="K44" s="5">
        <v>0.51209751595527253</v>
      </c>
      <c r="L44" s="5">
        <v>1.0818583177694145E-6</v>
      </c>
      <c r="M44" s="5">
        <v>0.51210259351130771</v>
      </c>
      <c r="N44" s="5">
        <v>1.044663119834206E-6</v>
      </c>
      <c r="O44" s="5">
        <v>0.51210003921237623</v>
      </c>
      <c r="P44" s="5">
        <v>7.6664123503084785E-7</v>
      </c>
      <c r="Q44" s="5">
        <v>0.34840627134359886</v>
      </c>
      <c r="R44" s="5">
        <v>7.8465727145636059E-7</v>
      </c>
      <c r="S44" s="5">
        <v>0.34839624916715223</v>
      </c>
      <c r="T44" s="5">
        <v>8.3011124239805648E-7</v>
      </c>
      <c r="U44" s="5">
        <v>0.34839689501377136</v>
      </c>
      <c r="V44" s="5">
        <v>8.1201349348783089E-7</v>
      </c>
      <c r="W44" s="5">
        <v>0.34839977516749965</v>
      </c>
      <c r="X44" s="5">
        <v>5.1670491159426941E-7</v>
      </c>
      <c r="Y44" s="5">
        <v>0.2415766520112024</v>
      </c>
      <c r="Z44" s="5">
        <v>9.9497601929225913E-7</v>
      </c>
      <c r="AA44" s="5">
        <v>0.24157753408342669</v>
      </c>
      <c r="AB44" s="5">
        <v>1.0048480110751995E-6</v>
      </c>
      <c r="AC44" s="5">
        <v>0.24157709613688463</v>
      </c>
      <c r="AD44" s="5">
        <v>7.0729175686481836E-7</v>
      </c>
      <c r="AE44" s="5">
        <v>0.23644077244394607</v>
      </c>
      <c r="AF44" s="5">
        <v>1.8952970893580247E-6</v>
      </c>
      <c r="AH44" s="5">
        <v>1.2953909674134022E-5</v>
      </c>
      <c r="AI44" s="5">
        <v>2.8994321265550759E-6</v>
      </c>
      <c r="AJ44" s="5">
        <v>4.8605691823798213E-5</v>
      </c>
      <c r="AK44" s="5">
        <v>2.0705366305787526E-6</v>
      </c>
      <c r="AM44" s="6">
        <v>0.72155371164082371</v>
      </c>
      <c r="AO44" s="7">
        <v>-8.7083159409084843</v>
      </c>
      <c r="AP44" s="7">
        <v>-15.43158295991276</v>
      </c>
      <c r="AQ44" s="7">
        <v>20.110329373546065</v>
      </c>
      <c r="AR44" s="7">
        <v>15.81851368137599</v>
      </c>
      <c r="AT44" s="7">
        <v>-12.766953228382505</v>
      </c>
      <c r="AU44" s="7">
        <v>-11.017201898888551</v>
      </c>
      <c r="AV44" s="7">
        <v>10.010032084117881</v>
      </c>
      <c r="AW44" s="7">
        <v>12.497328322425005</v>
      </c>
      <c r="AY44" s="7">
        <v>32.686360209366327</v>
      </c>
      <c r="AZ44" s="7">
        <v>22.962290621597603</v>
      </c>
      <c r="BA44" s="7">
        <v>-22.743628271149063</v>
      </c>
      <c r="BB44" s="7">
        <v>23.947056105422249</v>
      </c>
      <c r="BD44" s="7">
        <v>-12.573684155414711</v>
      </c>
      <c r="BE44" s="7">
        <v>-11.861187523720673</v>
      </c>
      <c r="BF44" s="7">
        <v>-12.854223947256216</v>
      </c>
      <c r="BH44" s="99">
        <v>5.7677539597333904E-6</v>
      </c>
    </row>
    <row r="45" spans="1:60" x14ac:dyDescent="0.3">
      <c r="A45" s="23">
        <v>44239</v>
      </c>
      <c r="B45" s="11" t="s">
        <v>82</v>
      </c>
      <c r="C45" s="11" t="s">
        <v>28</v>
      </c>
      <c r="D45" s="11" t="s">
        <v>33</v>
      </c>
      <c r="E45" s="5">
        <v>1.1418294302896028</v>
      </c>
      <c r="F45" s="5">
        <v>2.5729026547256337E-6</v>
      </c>
      <c r="G45" s="5">
        <v>1.1418311626582391</v>
      </c>
      <c r="H45" s="5">
        <v>2.5159025818511752E-6</v>
      </c>
      <c r="I45" s="5">
        <v>1.1418302912060747</v>
      </c>
      <c r="J45" s="5">
        <v>1.7994984777736333E-6</v>
      </c>
      <c r="K45" s="5">
        <v>0.51209837041719664</v>
      </c>
      <c r="L45" s="5">
        <v>9.668128771198429E-7</v>
      </c>
      <c r="M45" s="5">
        <v>0.51210497647828968</v>
      </c>
      <c r="N45" s="5">
        <v>9.8428945488922081E-7</v>
      </c>
      <c r="O45" s="5">
        <v>0.51210167344774316</v>
      </c>
      <c r="P45" s="5">
        <v>7.1664926534465997E-7</v>
      </c>
      <c r="Q45" s="5">
        <v>0.34840613645819835</v>
      </c>
      <c r="R45" s="5">
        <v>7.5673154111950148E-7</v>
      </c>
      <c r="S45" s="5">
        <v>0.34839603746405468</v>
      </c>
      <c r="T45" s="5">
        <v>7.5992855022377566E-7</v>
      </c>
      <c r="U45" s="5">
        <v>0.34839557081328998</v>
      </c>
      <c r="V45" s="5">
        <v>7.1719845640639826E-7</v>
      </c>
      <c r="W45" s="5">
        <v>0.34839925494619839</v>
      </c>
      <c r="X45" s="5">
        <v>4.9016127957079763E-7</v>
      </c>
      <c r="Y45" s="5">
        <v>0.24157764753811081</v>
      </c>
      <c r="Z45" s="5">
        <v>8.777949787670529E-7</v>
      </c>
      <c r="AA45" s="5">
        <v>0.24157894223477216</v>
      </c>
      <c r="AB45" s="5">
        <v>8.331054538342834E-7</v>
      </c>
      <c r="AC45" s="5">
        <v>0.24157828978921086</v>
      </c>
      <c r="AD45" s="5">
        <v>6.0631511826170652E-7</v>
      </c>
      <c r="AE45" s="5">
        <v>0.23644128946383169</v>
      </c>
      <c r="AF45" s="5">
        <v>1.5955560812102243E-6</v>
      </c>
      <c r="AH45" s="5">
        <v>1.718589052446194E-5</v>
      </c>
      <c r="AI45" s="5">
        <v>7.4717129105181881E-6</v>
      </c>
      <c r="AJ45" s="5">
        <v>4.4734645413708008E-5</v>
      </c>
      <c r="AK45" s="5">
        <v>2.0245758176516406E-6</v>
      </c>
      <c r="AM45" s="6">
        <v>0.72239999019560241</v>
      </c>
      <c r="AO45" s="7">
        <v>-5.8927116445284256</v>
      </c>
      <c r="AP45" s="7">
        <v>-17.372262105519454</v>
      </c>
      <c r="AQ45" s="7">
        <v>19.646295304598382</v>
      </c>
      <c r="AR45" s="7">
        <v>9.3192978682932193</v>
      </c>
      <c r="AT45" s="7">
        <v>-6.1293581981036738</v>
      </c>
      <c r="AU45" s="7">
        <v>-11.57759451542173</v>
      </c>
      <c r="AV45" s="7">
        <v>20.622790146029857</v>
      </c>
      <c r="AW45" s="7">
        <v>2.2628072515740172</v>
      </c>
      <c r="AY45" s="7">
        <v>35.381403660217359</v>
      </c>
      <c r="AZ45" s="7">
        <v>21.286328813152622</v>
      </c>
      <c r="BA45" s="7">
        <v>-15.121147585506201</v>
      </c>
      <c r="BB45" s="7">
        <v>12.574491388139819</v>
      </c>
      <c r="BD45" s="7">
        <v>-4.0256460771548319</v>
      </c>
      <c r="BE45" s="7">
        <v>-11.136654779919652</v>
      </c>
      <c r="BF45" s="7">
        <v>-9.5790979259824383</v>
      </c>
      <c r="BH45" s="99">
        <v>7.5686828338335693E-6</v>
      </c>
    </row>
    <row r="46" spans="1:60" x14ac:dyDescent="0.3">
      <c r="A46" s="23">
        <v>44239</v>
      </c>
      <c r="B46" s="11" t="s">
        <v>82</v>
      </c>
      <c r="C46" s="11" t="s">
        <v>5</v>
      </c>
      <c r="D46" s="11" t="s">
        <v>33</v>
      </c>
      <c r="E46" s="5">
        <v>1.1418305480234434</v>
      </c>
      <c r="F46" s="5">
        <v>2.777652995993958E-6</v>
      </c>
      <c r="G46" s="5">
        <v>1.1418298847749204</v>
      </c>
      <c r="H46" s="5">
        <v>2.5727491138331824E-6</v>
      </c>
      <c r="I46" s="5">
        <v>1.1418302161090459</v>
      </c>
      <c r="J46" s="5">
        <v>1.8921862767812243E-6</v>
      </c>
      <c r="K46" s="5">
        <v>0.51209691742425778</v>
      </c>
      <c r="L46" s="5">
        <v>1.0285793412500053E-6</v>
      </c>
      <c r="M46" s="5">
        <v>0.51210263766419117</v>
      </c>
      <c r="N46" s="5">
        <v>1.0316262031305431E-6</v>
      </c>
      <c r="O46" s="5">
        <v>0.51209978003345069</v>
      </c>
      <c r="P46" s="5">
        <v>7.4739595599682604E-7</v>
      </c>
      <c r="Q46" s="5">
        <v>0.34840560050641883</v>
      </c>
      <c r="R46" s="5">
        <v>7.9506830988613341E-7</v>
      </c>
      <c r="S46" s="5">
        <v>0.34839602153395499</v>
      </c>
      <c r="T46" s="5">
        <v>7.9849334572840626E-7</v>
      </c>
      <c r="U46" s="5">
        <v>0.34839661689593887</v>
      </c>
      <c r="V46" s="5">
        <v>8.7647524749870948E-7</v>
      </c>
      <c r="W46" s="5">
        <v>0.34839939660788288</v>
      </c>
      <c r="X46" s="5">
        <v>5.204099397036366E-7</v>
      </c>
      <c r="Y46" s="5">
        <v>0.24157690612399912</v>
      </c>
      <c r="Z46" s="5">
        <v>9.5053315750292702E-7</v>
      </c>
      <c r="AA46" s="5">
        <v>0.24157882403537176</v>
      </c>
      <c r="AB46" s="5">
        <v>9.7276775524312752E-7</v>
      </c>
      <c r="AC46" s="5">
        <v>0.24157786759223304</v>
      </c>
      <c r="AD46" s="5">
        <v>6.8214214673359924E-7</v>
      </c>
      <c r="AE46" s="5">
        <v>0.23644295026477993</v>
      </c>
      <c r="AF46" s="5">
        <v>1.8328873950260096E-6</v>
      </c>
      <c r="AH46" s="5">
        <v>1.6482509705252725E-5</v>
      </c>
      <c r="AI46" s="5">
        <v>1.5499536743996442E-5</v>
      </c>
      <c r="AJ46" s="5">
        <v>4.8788245185182569E-5</v>
      </c>
      <c r="AK46" s="5">
        <v>4.8350154211576043E-6</v>
      </c>
      <c r="AM46" s="6">
        <v>0.72209137880624208</v>
      </c>
      <c r="AO46" s="7">
        <v>-11.596689254766979</v>
      </c>
      <c r="AP46" s="7">
        <v>-16.938814489053655</v>
      </c>
      <c r="AQ46" s="7">
        <v>25.459981498388018</v>
      </c>
      <c r="AR46" s="7">
        <v>13.388766340494129</v>
      </c>
      <c r="AT46" s="7">
        <v>-9.4540102225648681</v>
      </c>
      <c r="AU46" s="7">
        <v>-18.334041349987729</v>
      </c>
      <c r="AV46" s="7">
        <v>19.027184886111215</v>
      </c>
      <c r="AW46" s="7">
        <v>8.1515011842725471</v>
      </c>
      <c r="AY46" s="7">
        <v>29.510018794809412</v>
      </c>
      <c r="AZ46" s="7">
        <v>21.041121906151261</v>
      </c>
      <c r="BA46" s="7">
        <v>-14.835457069706237</v>
      </c>
      <c r="BB46" s="7">
        <v>15.219348648010111</v>
      </c>
      <c r="BD46" s="7">
        <v>11.949126806909405</v>
      </c>
      <c r="BE46" s="7">
        <v>-16.583597713726306</v>
      </c>
      <c r="BF46" s="7">
        <v>-11.277265928422153</v>
      </c>
      <c r="BH46" s="99">
        <v>3.8537930947785122E-6</v>
      </c>
    </row>
    <row r="47" spans="1:60" x14ac:dyDescent="0.3">
      <c r="A47" s="23">
        <v>44242</v>
      </c>
      <c r="B47" s="11" t="s">
        <v>82</v>
      </c>
      <c r="C47" s="11" t="s">
        <v>34</v>
      </c>
      <c r="D47" s="11" t="s">
        <v>33</v>
      </c>
      <c r="E47" s="5">
        <v>1.1418330478978944</v>
      </c>
      <c r="F47" s="5">
        <v>2.6333056508410273E-6</v>
      </c>
      <c r="G47" s="5">
        <v>1.1418372829411672</v>
      </c>
      <c r="H47" s="5">
        <v>2.7341632385886196E-6</v>
      </c>
      <c r="I47" s="5">
        <v>1.1418351712529233</v>
      </c>
      <c r="J47" s="5">
        <v>1.9016922796539492E-6</v>
      </c>
      <c r="K47" s="5">
        <v>0.51209614649984647</v>
      </c>
      <c r="L47" s="5">
        <v>1.0237592723391502E-6</v>
      </c>
      <c r="M47" s="5">
        <v>0.51210386907335514</v>
      </c>
      <c r="N47" s="5">
        <v>1.0321614371525401E-6</v>
      </c>
      <c r="O47" s="5">
        <v>0.51209999711023135</v>
      </c>
      <c r="P47" s="5">
        <v>7.6345866285662205E-7</v>
      </c>
      <c r="Q47" s="5">
        <v>0.34840560139370963</v>
      </c>
      <c r="R47" s="5">
        <v>8.0680311819829923E-7</v>
      </c>
      <c r="S47" s="5">
        <v>0.34839524912344344</v>
      </c>
      <c r="T47" s="5">
        <v>7.5919128454307772E-7</v>
      </c>
      <c r="U47" s="5">
        <v>0.34839531250042954</v>
      </c>
      <c r="V47" s="5">
        <v>7.8747010363611555E-7</v>
      </c>
      <c r="W47" s="5">
        <v>0.3483987294973559</v>
      </c>
      <c r="X47" s="5">
        <v>5.1315529434492648E-7</v>
      </c>
      <c r="Y47" s="5">
        <v>0.2415788902332405</v>
      </c>
      <c r="Z47" s="5">
        <v>9.8385972508270782E-7</v>
      </c>
      <c r="AA47" s="5">
        <v>0.24157739609406359</v>
      </c>
      <c r="AB47" s="5">
        <v>9.5613890327998592E-7</v>
      </c>
      <c r="AC47" s="5">
        <v>0.24157814521792204</v>
      </c>
      <c r="AD47" s="5">
        <v>6.8719669890484459E-7</v>
      </c>
      <c r="AE47" s="5">
        <v>0.23644117269230128</v>
      </c>
      <c r="AF47" s="5">
        <v>1.6876949924549736E-6</v>
      </c>
      <c r="AH47" s="5">
        <v>1.4767557533074601E-5</v>
      </c>
      <c r="AI47" s="5">
        <v>1.1990223649864721E-5</v>
      </c>
      <c r="AJ47" s="5">
        <v>5.1354355162790016E-5</v>
      </c>
      <c r="AK47" s="5">
        <v>2.135997878305649E-6</v>
      </c>
      <c r="AM47" s="6">
        <v>0.72203825308914427</v>
      </c>
      <c r="AO47" s="7">
        <v>-7.6470917268478544</v>
      </c>
      <c r="AP47" s="7">
        <v>-12.554552187737933</v>
      </c>
      <c r="AQ47" s="7">
        <v>32.982168006512325</v>
      </c>
      <c r="AR47" s="7">
        <v>25.551177543103876</v>
      </c>
      <c r="AT47" s="7">
        <v>-9.4578618780039037</v>
      </c>
      <c r="AU47" s="7">
        <v>-16.323978379584325</v>
      </c>
      <c r="AV47" s="7">
        <v>20.684728353925763</v>
      </c>
      <c r="AW47" s="7">
        <v>14.900293254127561</v>
      </c>
      <c r="AY47" s="7">
        <v>30.629806878401666</v>
      </c>
      <c r="AZ47" s="7">
        <v>19.575275735483899</v>
      </c>
      <c r="BA47" s="7">
        <v>-17.019249653693613</v>
      </c>
      <c r="BB47" s="7">
        <v>12.969911177718174</v>
      </c>
      <c r="BD47" s="7">
        <v>11.949126806909405</v>
      </c>
      <c r="BE47" s="7">
        <v>-16.583597713726306</v>
      </c>
      <c r="BF47" s="7">
        <v>-11.277265928422153</v>
      </c>
      <c r="BH47" s="99">
        <v>4.3599324569186068E-6</v>
      </c>
    </row>
    <row r="48" spans="1:60" x14ac:dyDescent="0.3">
      <c r="A48" s="23">
        <v>44242</v>
      </c>
      <c r="B48" s="11" t="s">
        <v>82</v>
      </c>
      <c r="C48" s="11" t="s">
        <v>7</v>
      </c>
      <c r="D48" s="11" t="s">
        <v>33</v>
      </c>
      <c r="E48" s="5">
        <v>1.1418342896749056</v>
      </c>
      <c r="F48" s="5">
        <v>2.8452103571938851E-6</v>
      </c>
      <c r="G48" s="5">
        <v>1.1418355775291933</v>
      </c>
      <c r="H48" s="5">
        <v>2.8648723214534508E-6</v>
      </c>
      <c r="I48" s="5">
        <v>1.1418349375851045</v>
      </c>
      <c r="J48" s="5">
        <v>2.0183378503610119E-6</v>
      </c>
      <c r="K48" s="5">
        <v>0.51209797013776492</v>
      </c>
      <c r="L48" s="5">
        <v>1.1232182856346865E-6</v>
      </c>
      <c r="M48" s="5">
        <v>0.51210497672106359</v>
      </c>
      <c r="N48" s="5">
        <v>1.085962070456121E-6</v>
      </c>
      <c r="O48" s="5">
        <v>0.51210149135823624</v>
      </c>
      <c r="P48" s="5">
        <v>8.1222623896908079E-7</v>
      </c>
      <c r="Q48" s="5">
        <v>0.34840541499512129</v>
      </c>
      <c r="R48" s="5">
        <v>8.1751513659791576E-7</v>
      </c>
      <c r="S48" s="5">
        <v>0.34839561953300696</v>
      </c>
      <c r="T48" s="5">
        <v>8.0565339785468102E-7</v>
      </c>
      <c r="U48" s="5">
        <v>0.34839605265731671</v>
      </c>
      <c r="V48" s="5">
        <v>8.5692991229025869E-7</v>
      </c>
      <c r="W48" s="5">
        <v>0.34839902297509878</v>
      </c>
      <c r="X48" s="5">
        <v>5.3233988736349014E-7</v>
      </c>
      <c r="Y48" s="5">
        <v>0.24157766939509631</v>
      </c>
      <c r="Z48" s="5">
        <v>1.0265291902931143E-6</v>
      </c>
      <c r="AA48" s="5">
        <v>0.24157832672628632</v>
      </c>
      <c r="AB48" s="5">
        <v>9.9795882133990377E-7</v>
      </c>
      <c r="AC48" s="5">
        <v>0.24157799671093511</v>
      </c>
      <c r="AD48" s="5">
        <v>7.1586719671279136E-7</v>
      </c>
      <c r="AE48" s="5">
        <v>0.23644235133990177</v>
      </c>
      <c r="AF48" s="5">
        <v>1.8699388680110528E-6</v>
      </c>
      <c r="AH48" s="5">
        <v>2.4212062205003424E-5</v>
      </c>
      <c r="AI48" s="5">
        <v>6.3052879470391287E-6</v>
      </c>
      <c r="AJ48" s="5">
        <v>3.6142384863163183E-5</v>
      </c>
      <c r="AK48" s="5">
        <v>-2.5529735814795279E-7</v>
      </c>
      <c r="AM48" s="6">
        <v>0.72315712603229743</v>
      </c>
      <c r="AO48" s="7">
        <v>-10.146330911786627</v>
      </c>
      <c r="AP48" s="7">
        <v>-4.6669999126391915</v>
      </c>
      <c r="AQ48" s="7">
        <v>34.587554927467679</v>
      </c>
      <c r="AR48" s="7">
        <v>13.066549994000809</v>
      </c>
      <c r="AT48" s="7">
        <v>-9.0333617209781281</v>
      </c>
      <c r="AU48" s="7">
        <v>-10.436466263086253</v>
      </c>
      <c r="AV48" s="7">
        <v>28.947961646652587</v>
      </c>
      <c r="AW48" s="7">
        <v>5.3073609391773857</v>
      </c>
      <c r="AY48" s="7">
        <v>32.772911357170642</v>
      </c>
      <c r="AZ48" s="7">
        <v>19.031906905331297</v>
      </c>
      <c r="BA48" s="7">
        <v>-15.742209588776035</v>
      </c>
      <c r="BB48" s="7">
        <v>12.995242706148602</v>
      </c>
      <c r="BD48" s="7">
        <v>-10.109138109282156</v>
      </c>
      <c r="BE48" s="7">
        <v>-10.605295186594255</v>
      </c>
      <c r="BF48" s="7">
        <v>-8.3480508615840776</v>
      </c>
      <c r="BH48" s="99">
        <v>5.1928937777688074E-6</v>
      </c>
    </row>
    <row r="49" spans="1:60" x14ac:dyDescent="0.3">
      <c r="A49" s="23">
        <v>44246</v>
      </c>
      <c r="B49" s="11" t="s">
        <v>82</v>
      </c>
      <c r="C49" s="11" t="s">
        <v>9</v>
      </c>
      <c r="D49" s="11" t="s">
        <v>33</v>
      </c>
      <c r="E49" s="5">
        <v>1.1418295541743861</v>
      </c>
      <c r="F49" s="5">
        <v>2.3917242315822524E-6</v>
      </c>
      <c r="G49" s="5">
        <v>1.1418342947601066</v>
      </c>
      <c r="H49" s="5">
        <v>2.4172486099710356E-6</v>
      </c>
      <c r="I49" s="5">
        <v>1.1418319229390124</v>
      </c>
      <c r="J49" s="5">
        <v>1.7039525448771335E-6</v>
      </c>
      <c r="K49" s="5">
        <v>0.51209659213985104</v>
      </c>
      <c r="L49" s="5">
        <v>9.538651103358195E-7</v>
      </c>
      <c r="M49" s="5">
        <v>0.51210308409620175</v>
      </c>
      <c r="N49" s="5">
        <v>9.7496303831498672E-7</v>
      </c>
      <c r="O49" s="5">
        <v>0.51209983186373409</v>
      </c>
      <c r="P49" s="5">
        <v>7.0132175374348475E-7</v>
      </c>
      <c r="Q49" s="5">
        <v>0.34840570432207357</v>
      </c>
      <c r="R49" s="5">
        <v>7.1008259150325429E-7</v>
      </c>
      <c r="S49" s="5">
        <v>0.34839557078601435</v>
      </c>
      <c r="T49" s="5">
        <v>7.0508906459177911E-7</v>
      </c>
      <c r="U49" s="5">
        <v>0.34839564264658035</v>
      </c>
      <c r="V49" s="5">
        <v>7.2769742271541462E-7</v>
      </c>
      <c r="W49" s="5">
        <v>0.34839898271236197</v>
      </c>
      <c r="X49" s="5">
        <v>4.5708742811100601E-7</v>
      </c>
      <c r="Y49" s="5">
        <v>0.24157723223350636</v>
      </c>
      <c r="Z49" s="5">
        <v>8.2593320119718276E-7</v>
      </c>
      <c r="AA49" s="5">
        <v>0.24157841898551732</v>
      </c>
      <c r="AB49" s="5">
        <v>8.6229694553717889E-7</v>
      </c>
      <c r="AC49" s="5">
        <v>0.24157782675872308</v>
      </c>
      <c r="AD49" s="5">
        <v>5.9763764588406309E-7</v>
      </c>
      <c r="AE49" s="5">
        <v>0.23644398655294988</v>
      </c>
      <c r="AF49" s="5">
        <v>1.5400408071173077E-6</v>
      </c>
      <c r="AH49" s="5">
        <v>1.1713728914554861E-5</v>
      </c>
      <c r="AI49" s="5">
        <v>6.2746353763755003E-6</v>
      </c>
      <c r="AJ49" s="5">
        <v>3.4742508144635548E-5</v>
      </c>
      <c r="AK49" s="5">
        <v>3.70855654601885E-6</v>
      </c>
      <c r="AM49" s="6">
        <v>0.72311466127621038</v>
      </c>
      <c r="AO49" s="7">
        <v>-11.878908252604958</v>
      </c>
      <c r="AP49" s="7">
        <v>-16.554773135113443</v>
      </c>
      <c r="AQ49" s="7">
        <v>31.39065167401256</v>
      </c>
      <c r="AR49" s="7">
        <v>20.261288063760929</v>
      </c>
      <c r="AT49" s="7">
        <v>-8.0286390988781875</v>
      </c>
      <c r="AU49" s="7">
        <v>-19.866591824846402</v>
      </c>
      <c r="AV49" s="7">
        <v>22.17643566848615</v>
      </c>
      <c r="AW49" s="7">
        <v>11.434385048358919</v>
      </c>
      <c r="AY49" s="7">
        <v>31.417470050421059</v>
      </c>
      <c r="AZ49" s="7">
        <v>19.09657040610746</v>
      </c>
      <c r="BA49" s="7">
        <v>-15.053567966605286</v>
      </c>
      <c r="BB49" s="7">
        <v>9.8377813693151239</v>
      </c>
      <c r="BD49" s="7">
        <v>13.533668378640229</v>
      </c>
      <c r="BE49" s="7">
        <v>-14.502734464794109</v>
      </c>
      <c r="BF49" s="7">
        <v>-16.155782619264869</v>
      </c>
      <c r="BH49" s="99">
        <v>4.4799995469676133E-6</v>
      </c>
    </row>
    <row r="50" spans="1:60" x14ac:dyDescent="0.3">
      <c r="A50" s="23">
        <v>44240</v>
      </c>
      <c r="B50" s="11" t="s">
        <v>82</v>
      </c>
      <c r="C50" s="11" t="s">
        <v>83</v>
      </c>
      <c r="D50" s="11" t="s">
        <v>33</v>
      </c>
      <c r="E50" s="5">
        <v>1.1418319534209962</v>
      </c>
      <c r="F50" s="5">
        <v>2.7586152612083764E-6</v>
      </c>
      <c r="G50" s="5">
        <v>1.1418310498377355</v>
      </c>
      <c r="H50" s="5">
        <v>2.9290273086976737E-6</v>
      </c>
      <c r="I50" s="5">
        <v>1.1418315011471993</v>
      </c>
      <c r="J50" s="5">
        <v>2.0110593885811897E-6</v>
      </c>
      <c r="K50" s="5">
        <v>0.51209764663857515</v>
      </c>
      <c r="L50" s="5">
        <v>1.11611286242033E-6</v>
      </c>
      <c r="M50" s="5">
        <v>0.51210311046546475</v>
      </c>
      <c r="N50" s="5">
        <v>1.1795872311542524E-6</v>
      </c>
      <c r="O50" s="5">
        <v>0.51210037855201973</v>
      </c>
      <c r="P50" s="5">
        <v>8.3092749502162079E-7</v>
      </c>
      <c r="Q50" s="5">
        <v>0.34840479635367605</v>
      </c>
      <c r="R50" s="5">
        <v>8.0665901420129878E-7</v>
      </c>
      <c r="S50" s="5">
        <v>0.34839524813255807</v>
      </c>
      <c r="T50" s="5">
        <v>8.1854626686267096E-7</v>
      </c>
      <c r="U50" s="5">
        <v>0.3483959243825821</v>
      </c>
      <c r="V50" s="5">
        <v>8.7678086730263414E-7</v>
      </c>
      <c r="W50" s="5">
        <v>0.34839867489172777</v>
      </c>
      <c r="X50" s="5">
        <v>5.3513090811965268E-7</v>
      </c>
      <c r="Y50" s="5">
        <v>0.2415802953820298</v>
      </c>
      <c r="Z50" s="5">
        <v>9.7754846766996146E-7</v>
      </c>
      <c r="AA50" s="5">
        <v>0.24157928739195825</v>
      </c>
      <c r="AB50" s="5">
        <v>1.0418411702059219E-6</v>
      </c>
      <c r="AC50" s="5">
        <v>0.24157979084448078</v>
      </c>
      <c r="AD50" s="5">
        <v>7.1475450540479339E-7</v>
      </c>
      <c r="AE50" s="5">
        <v>0.23644460538112061</v>
      </c>
      <c r="AF50" s="5">
        <v>1.8449475437629311E-6</v>
      </c>
      <c r="AH50" s="5">
        <v>2.6853629908643636E-5</v>
      </c>
      <c r="AI50" s="5">
        <v>8.208137305291843E-6</v>
      </c>
      <c r="AJ50" s="5">
        <v>7.8898689813343832E-5</v>
      </c>
      <c r="AK50" s="5">
        <v>2.275321017385391E-6</v>
      </c>
      <c r="AM50" s="6">
        <v>0.72060645866432671</v>
      </c>
      <c r="AO50" s="7">
        <v>-12.802080044171937</v>
      </c>
      <c r="AP50" s="7">
        <v>-10.664833560714015</v>
      </c>
      <c r="AQ50" s="7">
        <v>30.113590886005071</v>
      </c>
      <c r="AR50" s="7">
        <v>14.106666509805521</v>
      </c>
      <c r="AT50" s="7">
        <v>-10.029462896965491</v>
      </c>
      <c r="AU50" s="7">
        <v>-16.519130663916748</v>
      </c>
      <c r="AV50" s="7">
        <v>24.94636876737566</v>
      </c>
      <c r="AW50" s="7">
        <v>7.893240744127894</v>
      </c>
      <c r="AY50" s="7">
        <v>32.378416327860648</v>
      </c>
      <c r="AZ50" s="7">
        <v>21.023716658463698</v>
      </c>
      <c r="BA50" s="7">
        <v>-16.235576658973905</v>
      </c>
      <c r="BB50" s="7">
        <v>13.158633607401882</v>
      </c>
      <c r="BD50" s="7">
        <v>4.446692671855601</v>
      </c>
      <c r="BE50" s="7">
        <v>-6.2900394264264747</v>
      </c>
      <c r="BF50" s="7">
        <v>-5.3240438441237714</v>
      </c>
      <c r="BH50" s="99">
        <v>1.2685265423745261E-6</v>
      </c>
    </row>
    <row r="51" spans="1:60" x14ac:dyDescent="0.3">
      <c r="A51" s="23">
        <v>44241</v>
      </c>
      <c r="B51" s="11" t="s">
        <v>82</v>
      </c>
      <c r="C51" s="11" t="s">
        <v>84</v>
      </c>
      <c r="D51" s="11" t="s">
        <v>33</v>
      </c>
      <c r="E51" s="5">
        <v>1.1418360475268126</v>
      </c>
      <c r="F51" s="5">
        <v>2.7607364664641703E-6</v>
      </c>
      <c r="G51" s="5">
        <v>1.141833750489369</v>
      </c>
      <c r="H51" s="5">
        <v>2.7580643441954649E-6</v>
      </c>
      <c r="I51" s="5">
        <v>1.1418349019964293</v>
      </c>
      <c r="J51" s="5">
        <v>1.9515292769958611E-6</v>
      </c>
      <c r="K51" s="5">
        <v>0.51209952865458352</v>
      </c>
      <c r="L51" s="5">
        <v>1.1066455229738985E-6</v>
      </c>
      <c r="M51" s="5">
        <v>0.51210389440494741</v>
      </c>
      <c r="N51" s="5">
        <v>1.0398779680851638E-6</v>
      </c>
      <c r="O51" s="5">
        <v>0.51210171152976536</v>
      </c>
      <c r="P51" s="5">
        <v>7.6988977014585101E-7</v>
      </c>
      <c r="Q51" s="5">
        <v>0.34840493046442256</v>
      </c>
      <c r="R51" s="5">
        <v>8.0510373322430737E-7</v>
      </c>
      <c r="S51" s="5">
        <v>0.3483951661157238</v>
      </c>
      <c r="T51" s="5">
        <v>8.4107092110367001E-7</v>
      </c>
      <c r="U51" s="5">
        <v>0.34839572089265053</v>
      </c>
      <c r="V51" s="5">
        <v>8.7472011965924807E-7</v>
      </c>
      <c r="W51" s="5">
        <v>0.34839860382094084</v>
      </c>
      <c r="X51" s="5">
        <v>5.3112316492827775E-7</v>
      </c>
      <c r="Y51" s="5">
        <v>0.24157908295246391</v>
      </c>
      <c r="Z51" s="5">
        <v>1.0124018686252859E-6</v>
      </c>
      <c r="AA51" s="5">
        <v>0.24157987890271107</v>
      </c>
      <c r="AB51" s="5">
        <v>1.0233525237359309E-6</v>
      </c>
      <c r="AC51" s="5">
        <v>0.24157948127638265</v>
      </c>
      <c r="AD51" s="5">
        <v>7.1983571192870484E-7</v>
      </c>
      <c r="AE51" s="5">
        <v>0.2364466203515842</v>
      </c>
      <c r="AF51" s="5">
        <v>1.9163598820700716E-6</v>
      </c>
      <c r="AH51" s="5">
        <v>4.1834528382652762E-5</v>
      </c>
      <c r="AI51" s="5">
        <v>1.2445075288127831E-5</v>
      </c>
      <c r="AJ51" s="5">
        <v>6.6453622189133787E-5</v>
      </c>
      <c r="AK51" s="5">
        <v>2.93344340361848E-7</v>
      </c>
      <c r="AM51" s="6">
        <v>0.72085556158512887</v>
      </c>
      <c r="AO51" s="7">
        <v>-4.9943574215172148</v>
      </c>
      <c r="AP51" s="7">
        <v>-6.1407701851257102</v>
      </c>
      <c r="AQ51" s="7">
        <v>29.971124006378247</v>
      </c>
      <c r="AR51" s="7">
        <v>8.8470276824459404</v>
      </c>
      <c r="AT51" s="7">
        <v>-6.2560083332607874</v>
      </c>
      <c r="AU51" s="7">
        <v>-9.5221641992493389</v>
      </c>
      <c r="AV51" s="7">
        <v>20.840575308822551</v>
      </c>
      <c r="AW51" s="7">
        <v>0.86746716010388525</v>
      </c>
      <c r="AY51" s="7">
        <v>27.881777703298027</v>
      </c>
      <c r="AZ51" s="7">
        <v>19.61857523724575</v>
      </c>
      <c r="BA51" s="7">
        <v>-19.243482206277029</v>
      </c>
      <c r="BB51" s="7">
        <v>12.833910792320324</v>
      </c>
      <c r="BD51" s="7">
        <v>2.4993150216090498</v>
      </c>
      <c r="BE51" s="7">
        <v>-5.9818423462365544</v>
      </c>
      <c r="BF51" s="7">
        <v>-0.61733510670070046</v>
      </c>
      <c r="BH51" s="99">
        <v>2.1123989982535507E-6</v>
      </c>
    </row>
    <row r="52" spans="1:60" x14ac:dyDescent="0.3">
      <c r="A52" s="23">
        <v>44250</v>
      </c>
      <c r="B52" s="11" t="s">
        <v>85</v>
      </c>
      <c r="C52" s="11" t="s">
        <v>32</v>
      </c>
      <c r="D52" s="11" t="s">
        <v>33</v>
      </c>
      <c r="E52" s="5">
        <v>1.1418340907147841</v>
      </c>
      <c r="F52" s="5">
        <v>2.54290959661121E-6</v>
      </c>
      <c r="G52" s="5">
        <v>1.1418307210952396</v>
      </c>
      <c r="H52" s="5">
        <v>2.5234367690481984E-6</v>
      </c>
      <c r="I52" s="5">
        <v>1.1418324109873932</v>
      </c>
      <c r="J52" s="5">
        <v>1.7930020377069753E-6</v>
      </c>
      <c r="K52" s="5">
        <v>0.51209602598422488</v>
      </c>
      <c r="L52" s="5">
        <v>1.0260489441114559E-6</v>
      </c>
      <c r="M52" s="5">
        <v>0.51210137562498348</v>
      </c>
      <c r="N52" s="5">
        <v>9.5687340620374571E-7</v>
      </c>
      <c r="O52" s="5">
        <v>0.51209870686080095</v>
      </c>
      <c r="P52" s="5">
        <v>7.1637039359553552E-7</v>
      </c>
      <c r="Q52" s="5">
        <v>0.34840646086935873</v>
      </c>
      <c r="R52" s="5">
        <v>7.288584951817932E-7</v>
      </c>
      <c r="S52" s="5">
        <v>0.34839555746060213</v>
      </c>
      <c r="T52" s="5">
        <v>7.3770992752798788E-7</v>
      </c>
      <c r="U52" s="5">
        <v>0.34839595185009614</v>
      </c>
      <c r="V52" s="5">
        <v>7.4134720930751885E-7</v>
      </c>
      <c r="W52" s="5">
        <v>0.34839931810180186</v>
      </c>
      <c r="X52" s="5">
        <v>4.8137902778207357E-7</v>
      </c>
      <c r="Y52" s="5">
        <v>0.24157819457914481</v>
      </c>
      <c r="Z52" s="5">
        <v>9.3997254347366996E-7</v>
      </c>
      <c r="AA52" s="5">
        <v>0.24158007850909946</v>
      </c>
      <c r="AB52" s="5">
        <v>9.3996495947556003E-7</v>
      </c>
      <c r="AC52" s="5">
        <v>0.24157913725183464</v>
      </c>
      <c r="AD52" s="5">
        <v>6.6641374286455019E-7</v>
      </c>
      <c r="AE52" s="5">
        <v>0.23644529542196807</v>
      </c>
      <c r="AF52" s="5">
        <v>1.7079059315802083E-6</v>
      </c>
      <c r="AH52" s="5">
        <v>1.1671865360208999E-5</v>
      </c>
      <c r="AI52" s="5">
        <v>1.7558530118882249E-6</v>
      </c>
      <c r="AJ52" s="5">
        <v>3.9876047265291144E-5</v>
      </c>
      <c r="AK52" s="5">
        <v>3.23141632870938E-6</v>
      </c>
      <c r="AM52" s="6">
        <v>0.72209705260493817</v>
      </c>
      <c r="AO52" s="7">
        <v>-7.7494214495432701</v>
      </c>
      <c r="AP52" s="7">
        <v>-15.728618503185743</v>
      </c>
      <c r="AQ52" s="7">
        <v>33.72090033781916</v>
      </c>
      <c r="AR52" s="7">
        <v>19.694622559018882</v>
      </c>
      <c r="AT52" s="7">
        <v>-9.4320287670202063</v>
      </c>
      <c r="AU52" s="7">
        <v>-19.77430988020501</v>
      </c>
      <c r="AV52" s="7">
        <v>21.903154176827755</v>
      </c>
      <c r="AW52" s="7">
        <v>11.616522733293166</v>
      </c>
      <c r="AY52" s="7">
        <v>34.739599426902856</v>
      </c>
      <c r="AZ52" s="7">
        <v>20.719572780381057</v>
      </c>
      <c r="BA52" s="7">
        <v>-16.3387874603238</v>
      </c>
      <c r="BB52" s="7">
        <v>12.610048867323087</v>
      </c>
      <c r="BD52" s="7">
        <v>4.4389247135789844</v>
      </c>
      <c r="BE52" s="7">
        <v>-9.907556296040454</v>
      </c>
      <c r="BF52" s="7">
        <v>-4.2260308188435403</v>
      </c>
      <c r="BH52" s="99">
        <v>6.1690323315012226E-6</v>
      </c>
    </row>
    <row r="53" spans="1:60" x14ac:dyDescent="0.3">
      <c r="A53" s="23">
        <v>44251</v>
      </c>
      <c r="B53" s="11" t="s">
        <v>85</v>
      </c>
      <c r="C53" s="11" t="s">
        <v>28</v>
      </c>
      <c r="D53" s="11" t="s">
        <v>33</v>
      </c>
      <c r="E53" s="5">
        <v>1.141836800388264</v>
      </c>
      <c r="F53" s="5">
        <v>3.8593667069330915E-6</v>
      </c>
      <c r="G53" s="5">
        <v>1.1418325025267406</v>
      </c>
      <c r="H53" s="5">
        <v>4.4882380089109834E-6</v>
      </c>
      <c r="I53" s="5">
        <v>1.1418346285355747</v>
      </c>
      <c r="J53" s="5">
        <v>2.9667671436496925E-6</v>
      </c>
      <c r="K53" s="5">
        <v>0.51209568070695888</v>
      </c>
      <c r="L53" s="5">
        <v>1.5910708279190818E-6</v>
      </c>
      <c r="M53" s="5">
        <v>0.51210312331230845</v>
      </c>
      <c r="N53" s="5">
        <v>1.5977207435536778E-6</v>
      </c>
      <c r="O53" s="5">
        <v>0.51209940200963422</v>
      </c>
      <c r="P53" s="5">
        <v>1.1591809847655809E-6</v>
      </c>
      <c r="Q53" s="5">
        <v>0.34840536815903345</v>
      </c>
      <c r="R53" s="5">
        <v>1.2333677141438621E-6</v>
      </c>
      <c r="S53" s="5">
        <v>0.34839485318721941</v>
      </c>
      <c r="T53" s="5">
        <v>1.1660729074944536E-6</v>
      </c>
      <c r="U53" s="5">
        <v>0.34839393890253878</v>
      </c>
      <c r="V53" s="5">
        <v>1.143739171236354E-6</v>
      </c>
      <c r="W53" s="5">
        <v>0.34839808147361107</v>
      </c>
      <c r="X53" s="5">
        <v>7.4997698337713915E-7</v>
      </c>
      <c r="Y53" s="5">
        <v>0.2415780425504179</v>
      </c>
      <c r="Z53" s="5">
        <v>1.5265218285079429E-6</v>
      </c>
      <c r="AA53" s="5">
        <v>0.24157842393282486</v>
      </c>
      <c r="AB53" s="5">
        <v>1.5854478487676264E-6</v>
      </c>
      <c r="AC53" s="5">
        <v>0.24157823298497103</v>
      </c>
      <c r="AD53" s="5">
        <v>1.0997368860661518E-6</v>
      </c>
      <c r="AE53" s="5">
        <v>0.23644524629022326</v>
      </c>
      <c r="AF53" s="5">
        <v>2.8952177579529838E-6</v>
      </c>
      <c r="AH53" s="5">
        <v>1.1348057892381439E-5</v>
      </c>
      <c r="AI53" s="5">
        <v>8.4919629318311931E-6</v>
      </c>
      <c r="AJ53" s="5">
        <v>3.4173205542235677E-5</v>
      </c>
      <c r="AK53" s="5">
        <v>2.5552848042756578E-6</v>
      </c>
      <c r="AM53" s="6">
        <v>0.72346439914276917</v>
      </c>
      <c r="AO53" s="7">
        <v>-10.633085324784908</v>
      </c>
      <c r="AP53" s="7">
        <v>-11.038762044446315</v>
      </c>
      <c r="AQ53" s="7">
        <v>33.303765805348107</v>
      </c>
      <c r="AR53" s="7">
        <v>15.879776897431697</v>
      </c>
      <c r="AT53" s="7">
        <v>-8.347071543846063</v>
      </c>
      <c r="AU53" s="7">
        <v>-15.232136343912295</v>
      </c>
      <c r="AV53" s="7">
        <v>25.163528091010079</v>
      </c>
      <c r="AW53" s="7">
        <v>14.861246983910448</v>
      </c>
      <c r="AY53" s="7">
        <v>32.980212947286702</v>
      </c>
      <c r="AZ53" s="7">
        <v>21.36493167204101</v>
      </c>
      <c r="BA53" s="7">
        <v>-14.685452548901523</v>
      </c>
      <c r="BB53" s="7">
        <v>16.107514642094145</v>
      </c>
      <c r="BD53" s="7">
        <v>0.57677818965373717</v>
      </c>
      <c r="BE53" s="7">
        <v>-9.1010929127444129</v>
      </c>
      <c r="BF53" s="7">
        <v>-7.9677405435685245</v>
      </c>
      <c r="BH53" s="99">
        <v>1.3778771786412459E-5</v>
      </c>
    </row>
    <row r="54" spans="1:60" x14ac:dyDescent="0.3">
      <c r="A54" s="23">
        <v>44251</v>
      </c>
      <c r="B54" s="11" t="s">
        <v>85</v>
      </c>
      <c r="C54" s="11" t="s">
        <v>5</v>
      </c>
      <c r="D54" s="11" t="s">
        <v>33</v>
      </c>
      <c r="E54" s="5">
        <v>1.1418328564277389</v>
      </c>
      <c r="F54" s="5">
        <v>2.5738094003689138E-6</v>
      </c>
      <c r="G54" s="5">
        <v>1.1418314088097901</v>
      </c>
      <c r="H54" s="5">
        <v>2.6321824860973306E-6</v>
      </c>
      <c r="I54" s="5">
        <v>1.1418321326187644</v>
      </c>
      <c r="J54" s="5">
        <v>1.8404463667099238E-6</v>
      </c>
      <c r="K54" s="5">
        <v>0.512097138443254</v>
      </c>
      <c r="L54" s="5">
        <v>1.014698710102286E-6</v>
      </c>
      <c r="M54" s="5">
        <v>0.51210369880148654</v>
      </c>
      <c r="N54" s="5">
        <v>1.0117406181953228E-6</v>
      </c>
      <c r="O54" s="5">
        <v>0.51210039880255698</v>
      </c>
      <c r="P54" s="5">
        <v>7.3857069111630662E-7</v>
      </c>
      <c r="Q54" s="5">
        <v>0.3484060590849003</v>
      </c>
      <c r="R54" s="5">
        <v>7.6754542287385316E-7</v>
      </c>
      <c r="S54" s="5">
        <v>0.34839582216776688</v>
      </c>
      <c r="T54" s="5">
        <v>7.9249712120531091E-7</v>
      </c>
      <c r="U54" s="5">
        <v>0.34839662349272371</v>
      </c>
      <c r="V54" s="5">
        <v>8.0287575707810408E-7</v>
      </c>
      <c r="W54" s="5">
        <v>0.34839952266679791</v>
      </c>
      <c r="X54" s="5">
        <v>5.002654075456693E-7</v>
      </c>
      <c r="Y54" s="5">
        <v>0.24157807345092316</v>
      </c>
      <c r="Z54" s="5">
        <v>9.9884225133969359E-7</v>
      </c>
      <c r="AA54" s="5">
        <v>0.24157860607093046</v>
      </c>
      <c r="AB54" s="5">
        <v>9.0168918453789739E-7</v>
      </c>
      <c r="AC54" s="5">
        <v>0.24157834076435536</v>
      </c>
      <c r="AD54" s="5">
        <v>6.7246816216775915E-7</v>
      </c>
      <c r="AE54" s="5">
        <v>0.23644505952424866</v>
      </c>
      <c r="AF54" s="5">
        <v>1.7418333070770478E-6</v>
      </c>
      <c r="AH54" s="5">
        <v>3.1712355556961373E-5</v>
      </c>
      <c r="AI54" s="5">
        <v>7.1842291905613033E-6</v>
      </c>
      <c r="AJ54" s="5">
        <v>3.3053052753430859E-5</v>
      </c>
      <c r="AK54" s="5">
        <v>3.1842388788869021E-6</v>
      </c>
      <c r="AM54" s="6">
        <v>0.72365727238679811</v>
      </c>
      <c r="AO54" s="7">
        <v>-10.333136609141924</v>
      </c>
      <c r="AP54" s="7">
        <v>-10.888969572797613</v>
      </c>
      <c r="AQ54" s="7">
        <v>32.855175423840421</v>
      </c>
      <c r="AR54" s="7">
        <v>16.20463163209962</v>
      </c>
      <c r="AT54" s="7">
        <v>-8.6829534405863384</v>
      </c>
      <c r="AU54" s="7">
        <v>-14.782756542985886</v>
      </c>
      <c r="AV54" s="7">
        <v>24.484040221928183</v>
      </c>
      <c r="AW54" s="7">
        <v>14.575973293462496</v>
      </c>
      <c r="AY54" s="7">
        <v>33.104427829666605</v>
      </c>
      <c r="AZ54" s="7">
        <v>21.61154454882741</v>
      </c>
      <c r="BA54" s="7">
        <v>-14.351399573286905</v>
      </c>
      <c r="BB54" s="7">
        <v>17.015467896452918</v>
      </c>
      <c r="BD54" s="7">
        <v>0.77059400305223846</v>
      </c>
      <c r="BE54" s="7">
        <v>-9.6974089273116348</v>
      </c>
      <c r="BF54" s="7">
        <v>-7.3180232064151696</v>
      </c>
      <c r="BH54" s="99">
        <v>5.9165381771542734E-6</v>
      </c>
    </row>
    <row r="55" spans="1:60" x14ac:dyDescent="0.3">
      <c r="A55" s="23">
        <v>44254</v>
      </c>
      <c r="B55" s="11" t="s">
        <v>85</v>
      </c>
      <c r="C55" s="11" t="s">
        <v>34</v>
      </c>
      <c r="D55" s="11" t="s">
        <v>33</v>
      </c>
      <c r="E55" s="5">
        <v>1.1418372786659783</v>
      </c>
      <c r="F55" s="5">
        <v>2.946484427795225E-6</v>
      </c>
      <c r="G55" s="5">
        <v>1.1418341334304118</v>
      </c>
      <c r="H55" s="5">
        <v>2.8895556689973042E-6</v>
      </c>
      <c r="I55" s="5">
        <v>1.1418357076983709</v>
      </c>
      <c r="J55" s="5">
        <v>2.0649269692048983E-6</v>
      </c>
      <c r="K55" s="5">
        <v>0.51209819209915874</v>
      </c>
      <c r="L55" s="5">
        <v>1.1292903031959789E-6</v>
      </c>
      <c r="M55" s="5">
        <v>0.51210451311360894</v>
      </c>
      <c r="N55" s="5">
        <v>1.1480391368810451E-6</v>
      </c>
      <c r="O55" s="5">
        <v>0.51210133609380615</v>
      </c>
      <c r="P55" s="5">
        <v>8.3026721787664225E-7</v>
      </c>
      <c r="Q55" s="5">
        <v>0.34840594259846341</v>
      </c>
      <c r="R55" s="5">
        <v>9.0616102577694708E-7</v>
      </c>
      <c r="S55" s="5">
        <v>0.34839568823906319</v>
      </c>
      <c r="T55" s="5">
        <v>9.1371655520935611E-7</v>
      </c>
      <c r="U55" s="5">
        <v>0.3483968422085662</v>
      </c>
      <c r="V55" s="5">
        <v>9.1865853703347615E-7</v>
      </c>
      <c r="W55" s="5">
        <v>0.34839950892399124</v>
      </c>
      <c r="X55" s="5">
        <v>5.7961274513274562E-7</v>
      </c>
      <c r="Y55" s="5">
        <v>0.24157818421497929</v>
      </c>
      <c r="Z55" s="5">
        <v>1.0736305258490839E-6</v>
      </c>
      <c r="AA55" s="5">
        <v>0.24157864358695053</v>
      </c>
      <c r="AB55" s="5">
        <v>1.1426798730584574E-6</v>
      </c>
      <c r="AC55" s="5">
        <v>0.24157841486199449</v>
      </c>
      <c r="AD55" s="5">
        <v>7.8390578450259911E-7</v>
      </c>
      <c r="AE55" s="5">
        <v>0.23644246669299565</v>
      </c>
      <c r="AF55" s="5">
        <v>1.8886148613080977E-6</v>
      </c>
      <c r="AH55" s="5">
        <v>1.9308837616884363E-5</v>
      </c>
      <c r="AI55" s="5">
        <v>1.4869598835940046E-5</v>
      </c>
      <c r="AJ55" s="5">
        <v>5.7644905131182318E-5</v>
      </c>
      <c r="AK55" s="5">
        <v>2.9991149455764607E-6</v>
      </c>
      <c r="AM55" s="6">
        <v>0.721537062179747</v>
      </c>
      <c r="AO55" s="7">
        <v>-7.5771901016929988</v>
      </c>
      <c r="AP55" s="7">
        <v>-11.668307747680906</v>
      </c>
      <c r="AQ55" s="7">
        <v>32.686889389399454</v>
      </c>
      <c r="AR55" s="7">
        <v>16.449230331172515</v>
      </c>
      <c r="AT55" s="7">
        <v>-6.0474938893273489</v>
      </c>
      <c r="AU55" s="7">
        <v>-14.117633503452076</v>
      </c>
      <c r="AV55" s="7">
        <v>26.014504681537431</v>
      </c>
      <c r="AW55" s="7">
        <v>12.821159807829829</v>
      </c>
      <c r="AY55" s="7">
        <v>35.526408668662413</v>
      </c>
      <c r="AZ55" s="7">
        <v>20.186179461534337</v>
      </c>
      <c r="BA55" s="7">
        <v>-13.298096427249995</v>
      </c>
      <c r="BB55" s="7">
        <v>14.537461499930515</v>
      </c>
      <c r="BD55" s="7">
        <v>1.7235697373774173</v>
      </c>
      <c r="BE55" s="7">
        <v>-13.143727720099641</v>
      </c>
      <c r="BF55" s="7">
        <v>-11.516573765413263</v>
      </c>
      <c r="BH55" s="99">
        <v>4.8915723756946544E-6</v>
      </c>
    </row>
    <row r="56" spans="1:60" x14ac:dyDescent="0.3">
      <c r="A56" s="23">
        <v>44257</v>
      </c>
      <c r="B56" s="11" t="s">
        <v>85</v>
      </c>
      <c r="C56" s="11" t="s">
        <v>7</v>
      </c>
      <c r="D56" s="11" t="s">
        <v>33</v>
      </c>
      <c r="E56" s="5">
        <v>1.1418355390356338</v>
      </c>
      <c r="F56" s="5">
        <v>2.9598976899097564E-6</v>
      </c>
      <c r="G56" s="5">
        <v>1.1418312204821628</v>
      </c>
      <c r="H56" s="5">
        <v>2.7913152586611642E-6</v>
      </c>
      <c r="I56" s="5">
        <v>1.1418334049644627</v>
      </c>
      <c r="J56" s="5">
        <v>2.0392302213387295E-6</v>
      </c>
      <c r="K56" s="5">
        <v>0.51209785441315625</v>
      </c>
      <c r="L56" s="5">
        <v>1.1138536821717107E-6</v>
      </c>
      <c r="M56" s="5">
        <v>0.51210310220095678</v>
      </c>
      <c r="N56" s="5">
        <v>1.1024408348855699E-6</v>
      </c>
      <c r="O56" s="5">
        <v>0.51210048342185932</v>
      </c>
      <c r="P56" s="5">
        <v>8.0016097540693472E-7</v>
      </c>
      <c r="Q56" s="5">
        <v>0.34840554394011242</v>
      </c>
      <c r="R56" s="5">
        <v>8.3540584044029788E-7</v>
      </c>
      <c r="S56" s="5">
        <v>0.34839535543427919</v>
      </c>
      <c r="T56" s="5">
        <v>8.7274586908422279E-7</v>
      </c>
      <c r="U56" s="5">
        <v>0.34839670622158114</v>
      </c>
      <c r="V56" s="5">
        <v>8.5136736335270092E-7</v>
      </c>
      <c r="W56" s="5">
        <v>0.34839921655535966</v>
      </c>
      <c r="X56" s="5">
        <v>5.4360090894606516E-7</v>
      </c>
      <c r="Y56" s="5">
        <v>0.2415771346581396</v>
      </c>
      <c r="Z56" s="5">
        <v>9.9827164802194927E-7</v>
      </c>
      <c r="AA56" s="5">
        <v>0.24157975156593142</v>
      </c>
      <c r="AB56" s="5">
        <v>1.1215372750477608E-6</v>
      </c>
      <c r="AC56" s="5">
        <v>0.24157844943306897</v>
      </c>
      <c r="AD56" s="5">
        <v>7.5519544695519332E-7</v>
      </c>
      <c r="AE56" s="5">
        <v>0.23643851291120635</v>
      </c>
      <c r="AF56" s="5">
        <v>1.8018325961361778E-6</v>
      </c>
      <c r="AH56" s="5">
        <v>1.8462768841572263E-5</v>
      </c>
      <c r="AI56" s="5">
        <v>1.5178761567559549E-5</v>
      </c>
      <c r="AJ56" s="5">
        <v>6.9893603793347368E-5</v>
      </c>
      <c r="AK56" s="5">
        <v>1.4697752181775735E-6</v>
      </c>
      <c r="AM56" s="6">
        <v>0.72125435216667733</v>
      </c>
      <c r="AO56" s="7">
        <v>-7.4845119307775931</v>
      </c>
      <c r="AP56" s="7">
        <v>-26.090169645054395</v>
      </c>
      <c r="AQ56" s="7">
        <v>44.976400764173974</v>
      </c>
      <c r="AR56" s="7">
        <v>31.283586052754941</v>
      </c>
      <c r="AT56" s="7">
        <v>2.7601441088265233</v>
      </c>
      <c r="AU56" s="7">
        <v>-30.879575357634081</v>
      </c>
      <c r="AV56" s="7">
        <v>33.638391789381217</v>
      </c>
      <c r="AW56" s="7">
        <v>19.012680375407598</v>
      </c>
      <c r="AY56" s="7">
        <v>31.379865004899088</v>
      </c>
      <c r="AZ56" s="7">
        <v>14.340240150012562</v>
      </c>
      <c r="BA56" s="7">
        <v>-5.7976190341868516</v>
      </c>
      <c r="BB56" s="7">
        <v>5.3770995138702204</v>
      </c>
      <c r="BD56" s="7">
        <v>5.108331884162709</v>
      </c>
      <c r="BE56" s="7">
        <v>-15.524214383000334</v>
      </c>
      <c r="BF56" s="7">
        <v>-20.042743423709375</v>
      </c>
      <c r="BH56" s="99">
        <v>3.9610544107342112E-6</v>
      </c>
    </row>
    <row r="57" spans="1:60" x14ac:dyDescent="0.3">
      <c r="A57" s="23">
        <v>44257</v>
      </c>
      <c r="B57" s="11" t="s">
        <v>85</v>
      </c>
      <c r="C57" s="11" t="s">
        <v>37</v>
      </c>
      <c r="D57" s="11" t="s">
        <v>33</v>
      </c>
      <c r="E57" s="5">
        <v>1.1418356756501495</v>
      </c>
      <c r="F57" s="5">
        <v>3.0771952543499609E-6</v>
      </c>
      <c r="G57" s="5">
        <v>1.1418333782336607</v>
      </c>
      <c r="H57" s="5">
        <v>2.5925891834487244E-6</v>
      </c>
      <c r="I57" s="5">
        <v>1.1418345390123963</v>
      </c>
      <c r="J57" s="5">
        <v>2.0158430810502699E-6</v>
      </c>
      <c r="K57" s="5">
        <v>0.51209679812102959</v>
      </c>
      <c r="L57" s="5">
        <v>1.1261707818129156E-6</v>
      </c>
      <c r="M57" s="5">
        <v>0.5121029216500913</v>
      </c>
      <c r="N57" s="5">
        <v>1.0975070901325221E-6</v>
      </c>
      <c r="O57" s="5">
        <v>0.51209985452345064</v>
      </c>
      <c r="P57" s="5">
        <v>8.0658243856117951E-7</v>
      </c>
      <c r="Q57" s="5">
        <v>0.34840607184157835</v>
      </c>
      <c r="R57" s="5">
        <v>8.3392665115063992E-7</v>
      </c>
      <c r="S57" s="5">
        <v>0.34839628866850492</v>
      </c>
      <c r="T57" s="5">
        <v>8.6828652621942902E-7</v>
      </c>
      <c r="U57" s="5">
        <v>0.34839653695081646</v>
      </c>
      <c r="V57" s="5">
        <v>8.630420731584466E-7</v>
      </c>
      <c r="W57" s="5">
        <v>0.34839961962259092</v>
      </c>
      <c r="X57" s="5">
        <v>5.4004158579376611E-7</v>
      </c>
      <c r="Y57" s="5">
        <v>0.24157813308948864</v>
      </c>
      <c r="Z57" s="5">
        <v>1.0265146701155875E-6</v>
      </c>
      <c r="AA57" s="5">
        <v>0.24157887388546426</v>
      </c>
      <c r="AB57" s="5">
        <v>1.0133631331679007E-6</v>
      </c>
      <c r="AC57" s="5">
        <v>0.24157850413276882</v>
      </c>
      <c r="AD57" s="5">
        <v>7.2122289422583784E-7</v>
      </c>
      <c r="AE57" s="5">
        <v>0.23644603665662417</v>
      </c>
      <c r="AF57" s="5">
        <v>1.7491819139895285E-6</v>
      </c>
      <c r="AH57" s="5">
        <v>1.6923745485114422E-5</v>
      </c>
      <c r="AI57" s="5">
        <v>5.133709136000491E-6</v>
      </c>
      <c r="AJ57" s="5">
        <v>5.1131146687679516E-5</v>
      </c>
      <c r="AK57" s="5">
        <v>2.0693689975918453E-6</v>
      </c>
      <c r="AM57" s="6">
        <v>0.72146026863680757</v>
      </c>
      <c r="AO57" s="7">
        <v>-8.6368697447269938</v>
      </c>
      <c r="AP57" s="7">
        <v>-17.153098076927442</v>
      </c>
      <c r="AQ57" s="7">
        <v>39.263914352272167</v>
      </c>
      <c r="AR57" s="7">
        <v>18.729602196954076</v>
      </c>
      <c r="AT57" s="7">
        <v>-2.4261091459143458</v>
      </c>
      <c r="AU57" s="7">
        <v>-22.773677532561543</v>
      </c>
      <c r="AV57" s="7">
        <v>26.593728825963225</v>
      </c>
      <c r="AW57" s="7">
        <v>14.544043548836427</v>
      </c>
      <c r="AY57" s="7">
        <v>31.578630644846228</v>
      </c>
      <c r="AZ57" s="7">
        <v>22.028679827146291</v>
      </c>
      <c r="BA57" s="7">
        <v>-11.316993268284392</v>
      </c>
      <c r="BB57" s="7">
        <v>14.151748749524629</v>
      </c>
      <c r="BD57" s="7">
        <v>8.0273304836619985</v>
      </c>
      <c r="BE57" s="7">
        <v>-10.251740704347867</v>
      </c>
      <c r="BF57" s="7">
        <v>-12.599342407493275</v>
      </c>
      <c r="BH57" s="99">
        <v>2.6032962170317403E-6</v>
      </c>
    </row>
    <row r="58" spans="1:60" x14ac:dyDescent="0.3">
      <c r="A58" s="23">
        <v>44258</v>
      </c>
      <c r="B58" s="11" t="s">
        <v>85</v>
      </c>
      <c r="C58" s="11" t="s">
        <v>21</v>
      </c>
      <c r="D58" s="11" t="s">
        <v>33</v>
      </c>
      <c r="E58" s="5">
        <v>1.1418355837492062</v>
      </c>
      <c r="F58" s="5">
        <v>2.7621985473409904E-6</v>
      </c>
      <c r="G58" s="5">
        <v>1.1418368361795153</v>
      </c>
      <c r="H58" s="5">
        <v>2.6584104598477709E-6</v>
      </c>
      <c r="I58" s="5">
        <v>1.141836207225011</v>
      </c>
      <c r="J58" s="5">
        <v>1.9166843234176226E-6</v>
      </c>
      <c r="K58" s="5">
        <v>0.51209820273036311</v>
      </c>
      <c r="L58" s="5">
        <v>1.0394883143716384E-6</v>
      </c>
      <c r="M58" s="5">
        <v>0.51210561436555535</v>
      </c>
      <c r="N58" s="5">
        <v>1.0325724944520346E-6</v>
      </c>
      <c r="O58" s="5">
        <v>0.51210191502666236</v>
      </c>
      <c r="P58" s="5">
        <v>7.6437209019238333E-7</v>
      </c>
      <c r="Q58" s="5">
        <v>0.34840477880202814</v>
      </c>
      <c r="R58" s="5">
        <v>7.7809919218798916E-7</v>
      </c>
      <c r="S58" s="5">
        <v>0.34839597048025078</v>
      </c>
      <c r="T58" s="5">
        <v>7.7255468536132792E-7</v>
      </c>
      <c r="U58" s="5">
        <v>0.34839527723427755</v>
      </c>
      <c r="V58" s="5">
        <v>7.8205361454438879E-7</v>
      </c>
      <c r="W58" s="5">
        <v>0.34839869924388422</v>
      </c>
      <c r="X58" s="5">
        <v>4.9509076350226882E-7</v>
      </c>
      <c r="Y58" s="5">
        <v>0.2415776718911091</v>
      </c>
      <c r="Z58" s="5">
        <v>9.1897675318283658E-7</v>
      </c>
      <c r="AA58" s="5">
        <v>0.24157787342792367</v>
      </c>
      <c r="AB58" s="5">
        <v>1.0101936325250644E-6</v>
      </c>
      <c r="AC58" s="5">
        <v>0.24157777292353844</v>
      </c>
      <c r="AD58" s="5">
        <v>6.827254489995203E-7</v>
      </c>
      <c r="AE58" s="5">
        <v>0.23644094925846745</v>
      </c>
      <c r="AF58" s="5">
        <v>1.7832234959734434E-6</v>
      </c>
      <c r="AH58" s="5">
        <v>3.0252465002495176E-5</v>
      </c>
      <c r="AI58" s="5">
        <v>1.1954117555259507E-5</v>
      </c>
      <c r="AJ58" s="5">
        <v>5.7018699962757049E-5</v>
      </c>
      <c r="AK58" s="5">
        <v>2.9557117608305283E-6</v>
      </c>
      <c r="AM58" s="6">
        <v>0.72111391243709133</v>
      </c>
      <c r="AO58" s="7">
        <v>-8.7346443817803987</v>
      </c>
      <c r="AP58" s="7">
        <v>-12.689483324890283</v>
      </c>
      <c r="AQ58" s="7">
        <v>46.639620437494145</v>
      </c>
      <c r="AR58" s="7">
        <v>32.913106314591545</v>
      </c>
      <c r="AT58" s="7">
        <v>-1.8096918446008914</v>
      </c>
      <c r="AU58" s="7">
        <v>-17.889689072014825</v>
      </c>
      <c r="AV58" s="7">
        <v>33.194914644152362</v>
      </c>
      <c r="AW58" s="7">
        <v>19.82979724513001</v>
      </c>
      <c r="AY58" s="7">
        <v>33.452867743921644</v>
      </c>
      <c r="AZ58" s="7">
        <v>15.748945087823429</v>
      </c>
      <c r="BA58" s="7">
        <v>-8.0173363732338743</v>
      </c>
      <c r="BB58" s="7">
        <v>2.1730154915466926</v>
      </c>
      <c r="BD58" s="7">
        <v>-5.5469986547374006</v>
      </c>
      <c r="BE58" s="7">
        <v>-15.076797498791983</v>
      </c>
      <c r="BF58" s="7">
        <v>-16.937934319671832</v>
      </c>
      <c r="BH58" s="99">
        <v>2.8074922579709081E-6</v>
      </c>
    </row>
    <row r="59" spans="1:60" x14ac:dyDescent="0.3">
      <c r="A59" s="23">
        <v>44258</v>
      </c>
      <c r="B59" s="11" t="s">
        <v>85</v>
      </c>
      <c r="C59" s="11" t="s">
        <v>86</v>
      </c>
      <c r="D59" s="11" t="s">
        <v>33</v>
      </c>
      <c r="E59" s="5">
        <v>1.141839159860796</v>
      </c>
      <c r="F59" s="5">
        <v>3.1036778941506724E-6</v>
      </c>
      <c r="G59" s="5">
        <v>1.141833432304947</v>
      </c>
      <c r="H59" s="5">
        <v>3.1602817355321975E-6</v>
      </c>
      <c r="I59" s="5">
        <v>1.1418362992058562</v>
      </c>
      <c r="J59" s="5">
        <v>2.2215580334999059E-6</v>
      </c>
      <c r="K59" s="5">
        <v>0.51209782687110661</v>
      </c>
      <c r="L59" s="5">
        <v>1.1976972765512728E-6</v>
      </c>
      <c r="M59" s="5">
        <v>0.51210225142570875</v>
      </c>
      <c r="N59" s="5">
        <v>1.145759253174223E-6</v>
      </c>
      <c r="O59" s="5">
        <v>0.51210002946666866</v>
      </c>
      <c r="P59" s="5">
        <v>8.4129646567354269E-7</v>
      </c>
      <c r="Q59" s="5">
        <v>0.34840578096474956</v>
      </c>
      <c r="R59" s="5">
        <v>8.9829756583895204E-7</v>
      </c>
      <c r="S59" s="5">
        <v>0.34839553313087929</v>
      </c>
      <c r="T59" s="5">
        <v>8.6074590074906758E-7</v>
      </c>
      <c r="U59" s="5">
        <v>0.348395431460224</v>
      </c>
      <c r="V59" s="5">
        <v>9.0725453410622917E-7</v>
      </c>
      <c r="W59" s="5">
        <v>0.34839891525960459</v>
      </c>
      <c r="X59" s="5">
        <v>5.761795364583367E-7</v>
      </c>
      <c r="Y59" s="5">
        <v>0.24157919094277586</v>
      </c>
      <c r="Z59" s="5">
        <v>1.1346893417389061E-6</v>
      </c>
      <c r="AA59" s="5">
        <v>0.24158061643646972</v>
      </c>
      <c r="AB59" s="5">
        <v>1.1894235120160019E-6</v>
      </c>
      <c r="AC59" s="5">
        <v>0.24157990291741613</v>
      </c>
      <c r="AD59" s="5">
        <v>8.2277892237349618E-7</v>
      </c>
      <c r="AE59" s="5">
        <v>0.2364450362303176</v>
      </c>
      <c r="AF59" s="5">
        <v>1.8977696229304947E-6</v>
      </c>
      <c r="AH59" s="5">
        <v>2.2945937824759326E-5</v>
      </c>
      <c r="AI59" s="5">
        <v>1.8574182533342203E-5</v>
      </c>
      <c r="AJ59" s="5">
        <v>5.7526963768900614E-5</v>
      </c>
      <c r="AK59" s="5">
        <v>2.4351500921817532E-6</v>
      </c>
      <c r="AM59" s="6">
        <v>0.7209164294933742</v>
      </c>
      <c r="AO59" s="7">
        <v>-15.098145897840531</v>
      </c>
      <c r="AP59" s="7">
        <v>-17.143843864975139</v>
      </c>
      <c r="AQ59" s="7">
        <v>44.219359880859344</v>
      </c>
      <c r="AR59" s="7">
        <v>22.430149998031723</v>
      </c>
      <c r="AT59" s="7">
        <v>-12.153749252452606</v>
      </c>
      <c r="AU59" s="7">
        <v>-20.85635815629594</v>
      </c>
      <c r="AV59" s="7">
        <v>25.94846248271665</v>
      </c>
      <c r="AW59" s="7">
        <v>13.053077976277194</v>
      </c>
      <c r="AY59" s="7">
        <v>28.332548604792507</v>
      </c>
      <c r="AZ59" s="7">
        <v>22.29099856787542</v>
      </c>
      <c r="BA59" s="7">
        <v>-17.793135367427659</v>
      </c>
      <c r="BB59" s="7">
        <v>10.55239881120329</v>
      </c>
      <c r="BD59" s="7">
        <v>11.955506712846287</v>
      </c>
      <c r="BE59" s="7">
        <v>-12.062274405089113</v>
      </c>
      <c r="BF59" s="7">
        <v>-6.0179905410073786</v>
      </c>
      <c r="BH59" s="99">
        <v>2.3364158109981383E-6</v>
      </c>
    </row>
    <row r="60" spans="1:60" x14ac:dyDescent="0.3">
      <c r="A60" s="23">
        <v>44260</v>
      </c>
      <c r="B60" s="11" t="s">
        <v>85</v>
      </c>
      <c r="C60" s="11" t="s">
        <v>87</v>
      </c>
      <c r="D60" s="11" t="s">
        <v>33</v>
      </c>
      <c r="E60" s="5">
        <v>1.1418359088227565</v>
      </c>
      <c r="F60" s="5">
        <v>2.6404052155042986E-6</v>
      </c>
      <c r="G60" s="5">
        <v>1.1418375274330932</v>
      </c>
      <c r="H60" s="5">
        <v>2.5770281782678521E-6</v>
      </c>
      <c r="I60" s="5">
        <v>1.141836716554423</v>
      </c>
      <c r="J60" s="5">
        <v>1.8447302841534888E-6</v>
      </c>
      <c r="K60" s="5">
        <v>0.5121002646527768</v>
      </c>
      <c r="L60" s="5">
        <v>9.6283011946737288E-7</v>
      </c>
      <c r="M60" s="5">
        <v>0.51210100778341705</v>
      </c>
      <c r="N60" s="5">
        <v>1.0223105877732476E-6</v>
      </c>
      <c r="O60" s="5">
        <v>0.51210063549473839</v>
      </c>
      <c r="P60" s="5">
        <v>7.0211506936050786E-7</v>
      </c>
      <c r="Q60" s="5">
        <v>0.34840465733566428</v>
      </c>
      <c r="R60" s="5">
        <v>7.3281914399899572E-7</v>
      </c>
      <c r="S60" s="5">
        <v>0.34840262532567579</v>
      </c>
      <c r="T60" s="5">
        <v>7.3631719381026446E-7</v>
      </c>
      <c r="U60" s="5">
        <v>0.34840315701683605</v>
      </c>
      <c r="V60" s="5">
        <v>7.9244576336049925E-7</v>
      </c>
      <c r="W60" s="5">
        <v>0.34840347896689738</v>
      </c>
      <c r="X60" s="5">
        <v>4.3687243508998869E-7</v>
      </c>
      <c r="Y60" s="5">
        <v>0.24158104634542349</v>
      </c>
      <c r="Z60" s="5">
        <v>9.1060251924029514E-7</v>
      </c>
      <c r="AA60" s="5">
        <v>0.24157999601182018</v>
      </c>
      <c r="AB60" s="5">
        <v>9.6936482250818278E-7</v>
      </c>
      <c r="AC60" s="5">
        <v>0.24158051710229533</v>
      </c>
      <c r="AD60" s="5">
        <v>6.6565715818820697E-7</v>
      </c>
      <c r="AE60" s="5">
        <v>0.23645281612501867</v>
      </c>
      <c r="AF60" s="5">
        <v>1.6288948073192267E-6</v>
      </c>
      <c r="AH60" s="5">
        <v>1.5970388970640014E-5</v>
      </c>
      <c r="AI60" s="5">
        <v>1.5106642522189898E-5</v>
      </c>
      <c r="AJ60" s="5">
        <v>5.1183504116584679E-5</v>
      </c>
      <c r="AK60" s="5">
        <v>1.9325651105746778E-6</v>
      </c>
      <c r="AM60" s="6">
        <v>0.72134913261961797</v>
      </c>
      <c r="BH60" s="99">
        <v>1.6583324146354531E-6</v>
      </c>
    </row>
    <row r="61" spans="1:60" x14ac:dyDescent="0.3">
      <c r="H61" s="20" t="s">
        <v>10</v>
      </c>
      <c r="I61" s="5">
        <f>AVERAGE(I44:I60)</f>
        <v>1.1418336797683122</v>
      </c>
      <c r="N61" s="20" t="s">
        <v>10</v>
      </c>
      <c r="O61" s="5">
        <f>AVERAGE(O44:O60)</f>
        <v>0.51210045087104317</v>
      </c>
      <c r="V61" s="20" t="s">
        <v>10</v>
      </c>
      <c r="W61" s="5">
        <f>AVERAGE(W44:W60)</f>
        <v>0.34839934126080035</v>
      </c>
      <c r="AB61" s="20" t="s">
        <v>10</v>
      </c>
      <c r="AC61" s="5">
        <f>AVERAGE(AC44:AC60)</f>
        <v>0.24157857451170681</v>
      </c>
      <c r="AD61" s="20" t="s">
        <v>10</v>
      </c>
      <c r="AE61" s="5">
        <f>AVERAGE(AE44:AE60)</f>
        <v>0.23644383338832267</v>
      </c>
    </row>
    <row r="62" spans="1:60" x14ac:dyDescent="0.3">
      <c r="H62" s="19" t="s">
        <v>75</v>
      </c>
      <c r="I62" s="7" cm="1">
        <f t="array" ref="I62">2*STDEV(I44:I60/I61)*1000000</f>
        <v>3.7510211700238547</v>
      </c>
      <c r="N62" s="19" t="s">
        <v>75</v>
      </c>
      <c r="O62" s="7" cm="1">
        <f t="array" ref="O62">2*STDEV(O44:O60/O61)*1000000</f>
        <v>3.523126603991507</v>
      </c>
      <c r="V62" s="19" t="s">
        <v>75</v>
      </c>
      <c r="W62" s="7" cm="1">
        <f t="array" ref="W62">2*STDEV(W44:W60/W61)*1000000</f>
        <v>6.6151308237882285</v>
      </c>
      <c r="AB62" s="19" t="s">
        <v>75</v>
      </c>
      <c r="AC62" s="7" cm="1">
        <f t="array" ref="AC62">2*STDEV(AC44:AC60/AC61)*1000000</f>
        <v>7.4222672666923835</v>
      </c>
      <c r="AD62" s="19" t="s">
        <v>75</v>
      </c>
      <c r="AE62" s="7" cm="1">
        <f t="array" ref="AE62">2*STDEV(AE44:AE60/AE61)*1000000</f>
        <v>27.196688258081888</v>
      </c>
    </row>
    <row r="63" spans="1:60" x14ac:dyDescent="0.3">
      <c r="A63" s="31" t="s">
        <v>88</v>
      </c>
      <c r="AG63" s="32"/>
      <c r="AL63" s="4"/>
      <c r="AN63" s="4"/>
    </row>
    <row r="64" spans="1:60" s="18" customFormat="1" ht="16.2" x14ac:dyDescent="0.35">
      <c r="A64" s="33" t="s">
        <v>0</v>
      </c>
      <c r="B64" s="26" t="s">
        <v>1</v>
      </c>
      <c r="C64" s="26" t="s">
        <v>2</v>
      </c>
      <c r="D64" s="26" t="s">
        <v>3</v>
      </c>
      <c r="E64" s="27" t="s">
        <v>41</v>
      </c>
      <c r="F64" s="27" t="s">
        <v>286</v>
      </c>
      <c r="G64" s="27" t="s">
        <v>42</v>
      </c>
      <c r="H64" s="27" t="s">
        <v>286</v>
      </c>
      <c r="I64" s="27" t="s">
        <v>43</v>
      </c>
      <c r="J64" s="27" t="s">
        <v>286</v>
      </c>
      <c r="K64" s="27" t="s">
        <v>44</v>
      </c>
      <c r="L64" s="27" t="s">
        <v>286</v>
      </c>
      <c r="M64" s="27" t="s">
        <v>45</v>
      </c>
      <c r="N64" s="27" t="s">
        <v>286</v>
      </c>
      <c r="O64" s="27" t="s">
        <v>46</v>
      </c>
      <c r="P64" s="27" t="s">
        <v>286</v>
      </c>
      <c r="Q64" s="27" t="s">
        <v>47</v>
      </c>
      <c r="R64" s="27" t="s">
        <v>286</v>
      </c>
      <c r="S64" s="27" t="s">
        <v>48</v>
      </c>
      <c r="T64" s="27" t="s">
        <v>286</v>
      </c>
      <c r="U64" s="27" t="s">
        <v>49</v>
      </c>
      <c r="V64" s="27" t="s">
        <v>286</v>
      </c>
      <c r="W64" s="27" t="s">
        <v>50</v>
      </c>
      <c r="X64" s="27" t="s">
        <v>286</v>
      </c>
      <c r="Y64" s="27" t="s">
        <v>51</v>
      </c>
      <c r="Z64" s="27" t="s">
        <v>286</v>
      </c>
      <c r="AA64" s="27" t="s">
        <v>52</v>
      </c>
      <c r="AB64" s="27" t="s">
        <v>286</v>
      </c>
      <c r="AC64" s="27" t="s">
        <v>53</v>
      </c>
      <c r="AD64" s="27" t="s">
        <v>286</v>
      </c>
      <c r="AE64" s="27" t="s">
        <v>54</v>
      </c>
      <c r="AF64" s="27" t="s">
        <v>286</v>
      </c>
      <c r="AG64" s="34"/>
      <c r="AH64" s="27" t="s">
        <v>55</v>
      </c>
      <c r="AI64" s="27" t="s">
        <v>56</v>
      </c>
      <c r="AJ64" s="27" t="s">
        <v>57</v>
      </c>
      <c r="AK64" s="27" t="s">
        <v>58</v>
      </c>
      <c r="AL64" s="28"/>
      <c r="AM64" s="27" t="s">
        <v>59</v>
      </c>
      <c r="AN64" s="35"/>
      <c r="AO64" s="30" t="s">
        <v>76</v>
      </c>
      <c r="AP64" s="36" t="s">
        <v>13</v>
      </c>
      <c r="AQ64" s="30" t="s">
        <v>77</v>
      </c>
      <c r="AR64" s="36" t="s">
        <v>13</v>
      </c>
      <c r="AS64" s="30" t="s">
        <v>78</v>
      </c>
      <c r="AT64" s="36" t="s">
        <v>13</v>
      </c>
      <c r="AU64" s="30" t="s">
        <v>79</v>
      </c>
      <c r="AV64" s="36" t="s">
        <v>13</v>
      </c>
      <c r="AW64" s="30" t="s">
        <v>80</v>
      </c>
      <c r="AX64" s="36" t="s">
        <v>13</v>
      </c>
      <c r="AY64" s="97"/>
      <c r="AZ64" s="98" t="s">
        <v>339</v>
      </c>
      <c r="BA64" s="100"/>
      <c r="BB64" s="27" t="s">
        <v>17</v>
      </c>
      <c r="BC64" s="30" t="s">
        <v>18</v>
      </c>
      <c r="BD64" s="14"/>
      <c r="BE64" s="14"/>
      <c r="BF64" s="14"/>
    </row>
    <row r="65" spans="1:60" x14ac:dyDescent="0.3">
      <c r="A65" s="23">
        <v>44244</v>
      </c>
      <c r="B65" s="11" t="s">
        <v>82</v>
      </c>
      <c r="C65" s="11" t="s">
        <v>89</v>
      </c>
      <c r="D65" s="11" t="s">
        <v>90</v>
      </c>
      <c r="E65" s="5">
        <v>1.1418383140193484</v>
      </c>
      <c r="F65" s="5">
        <v>4.2550612251939896E-6</v>
      </c>
      <c r="G65" s="5">
        <v>1.141832269390517</v>
      </c>
      <c r="H65" s="5">
        <v>4.1979636093856515E-6</v>
      </c>
      <c r="I65" s="5">
        <v>1.1418353022356449</v>
      </c>
      <c r="J65" s="5">
        <v>2.9968711748177827E-6</v>
      </c>
      <c r="K65" s="5">
        <v>0.51294341690894396</v>
      </c>
      <c r="L65" s="5">
        <v>1.5023947100766864E-6</v>
      </c>
      <c r="M65" s="5">
        <v>0.51295042995037254</v>
      </c>
      <c r="N65" s="5">
        <v>1.557916068406335E-6</v>
      </c>
      <c r="O65" s="5">
        <v>0.5129469049418508</v>
      </c>
      <c r="P65" s="5">
        <v>1.120349483602839E-6</v>
      </c>
      <c r="Q65" s="5">
        <v>0.34840528274379695</v>
      </c>
      <c r="R65" s="5">
        <v>1.1771931571810418E-6</v>
      </c>
      <c r="S65" s="5">
        <v>0.34839538215439425</v>
      </c>
      <c r="T65" s="5">
        <v>1.1346652955083486E-6</v>
      </c>
      <c r="U65" s="5">
        <v>0.34839577903924462</v>
      </c>
      <c r="V65" s="5">
        <v>1.2060721998087632E-6</v>
      </c>
      <c r="W65" s="5">
        <v>0.34839882171358044</v>
      </c>
      <c r="X65" s="5">
        <v>7.4514091098890475E-7</v>
      </c>
      <c r="Y65" s="5">
        <v>0.2415783489178453</v>
      </c>
      <c r="Z65" s="5">
        <v>1.3600554278734594E-6</v>
      </c>
      <c r="AA65" s="5">
        <v>0.24158078965368351</v>
      </c>
      <c r="AB65" s="5">
        <v>1.2882017648726443E-6</v>
      </c>
      <c r="AC65" s="5">
        <v>0.24157956285148716</v>
      </c>
      <c r="AD65" s="5">
        <v>9.4168618822598288E-7</v>
      </c>
      <c r="AE65" s="5">
        <v>0.23644460205974649</v>
      </c>
      <c r="AF65" s="5">
        <v>2.51708390806399E-6</v>
      </c>
      <c r="AH65" s="5">
        <v>3.5909702463699109E-2</v>
      </c>
      <c r="AI65" s="5">
        <v>1.8947037892048769E-5</v>
      </c>
      <c r="AJ65" s="5">
        <v>0.39945765112100945</v>
      </c>
      <c r="AK65" s="5">
        <v>-3.4392431869363812E-6</v>
      </c>
      <c r="AM65" s="6">
        <v>0.72165408463226455</v>
      </c>
      <c r="AO65" s="14">
        <f>(I65/I$61-1)*1000000</f>
        <v>1.4209314032065379</v>
      </c>
      <c r="AP65" s="14">
        <f>MAX(J65/I65*1000000,I$62,'S-3 Medium-term 142Nd precision'!B$12)</f>
        <v>5.4433583567667201</v>
      </c>
      <c r="AQ65" s="15">
        <f>(O65/0.51263-1)*10000</f>
        <v>6.1819429578990892</v>
      </c>
      <c r="AR65" s="15">
        <f>MAX(P65/O65*10000,O$62/100,'S-3 Medium-term 142Nd precision'!C$12)</f>
        <v>4.2563119610790796E-2</v>
      </c>
      <c r="AS65" s="14">
        <f>(W65/W$61-1)*1000000</f>
        <v>-1.4912405346123592</v>
      </c>
      <c r="AT65" s="14">
        <f>MAX(X65/W65*1000000,W$62,'S-3 Medium-term 142Nd precision'!D$12)</f>
        <v>6.6151308237882285</v>
      </c>
      <c r="AU65" s="14">
        <f>(AC65/AC$61-1)*1000000</f>
        <v>4.0911731611359414</v>
      </c>
      <c r="AV65" s="14">
        <f>MAX(AD65/AC65*1000000,AC$62,'S-3 Medium-term 142Nd precision'!E$12)</f>
        <v>7.7889300386222713</v>
      </c>
      <c r="AW65" s="16">
        <f>(AE65/AE$61-1)*1000000</f>
        <v>3.2509683707271364</v>
      </c>
      <c r="AX65" s="16">
        <f>MAX(AF65/AE65*1000000,AE$62,'S-3 Medium-term 142Nd precision'!F$12)</f>
        <v>34.241021852437889</v>
      </c>
      <c r="AZ65" s="99">
        <v>5.1819426362294718E-6</v>
      </c>
      <c r="BB65" s="7" t="s">
        <v>97</v>
      </c>
      <c r="BC65" s="7" t="s">
        <v>20</v>
      </c>
    </row>
    <row r="66" spans="1:60" x14ac:dyDescent="0.3">
      <c r="A66" s="23">
        <v>44244</v>
      </c>
      <c r="B66" s="11" t="s">
        <v>82</v>
      </c>
      <c r="C66" s="11" t="s">
        <v>37</v>
      </c>
      <c r="D66" s="11" t="s">
        <v>91</v>
      </c>
      <c r="E66" s="5">
        <v>1.1418390636462947</v>
      </c>
      <c r="F66" s="5">
        <v>2.6936394082143071E-6</v>
      </c>
      <c r="G66" s="5">
        <v>1.1418398678523287</v>
      </c>
      <c r="H66" s="5">
        <v>2.6977812554002321E-6</v>
      </c>
      <c r="I66" s="5">
        <v>1.1418394625941877</v>
      </c>
      <c r="J66" s="5">
        <v>1.9055076273060441E-6</v>
      </c>
      <c r="K66" s="5">
        <v>0.51282328417231082</v>
      </c>
      <c r="L66" s="5">
        <v>1.0150740353926307E-6</v>
      </c>
      <c r="M66" s="5">
        <v>0.51282939538025718</v>
      </c>
      <c r="N66" s="5">
        <v>1.0631182459602296E-6</v>
      </c>
      <c r="O66" s="5">
        <v>0.51282634778223413</v>
      </c>
      <c r="P66" s="5">
        <v>7.5660882556386244E-7</v>
      </c>
      <c r="Q66" s="5">
        <v>0.34840600453830012</v>
      </c>
      <c r="R66" s="5">
        <v>7.6338332251024241E-7</v>
      </c>
      <c r="S66" s="5">
        <v>0.34839669513318894</v>
      </c>
      <c r="T66" s="5">
        <v>7.6776798066587492E-7</v>
      </c>
      <c r="U66" s="5">
        <v>0.34839669804837758</v>
      </c>
      <c r="V66" s="5">
        <v>8.0033302031907002E-7</v>
      </c>
      <c r="W66" s="5">
        <v>0.34839979202957649</v>
      </c>
      <c r="X66" s="5">
        <v>4.9599504167707431E-7</v>
      </c>
      <c r="Y66" s="5">
        <v>0.24157929728933669</v>
      </c>
      <c r="Z66" s="5">
        <v>9.8819401796664832E-7</v>
      </c>
      <c r="AA66" s="5">
        <v>0.24157949992262659</v>
      </c>
      <c r="AB66" s="5">
        <v>9.9447680651453006E-7</v>
      </c>
      <c r="AC66" s="5">
        <v>0.24157939922430444</v>
      </c>
      <c r="AD66" s="5">
        <v>7.0074336497239254E-7</v>
      </c>
      <c r="AE66" s="5">
        <v>0.23644635820875726</v>
      </c>
      <c r="AF66" s="5">
        <v>1.8730029482627755E-6</v>
      </c>
      <c r="AH66" s="5">
        <v>3.278772390841371E-2</v>
      </c>
      <c r="AI66" s="5">
        <v>1.2821159462297545E-5</v>
      </c>
      <c r="AJ66" s="5">
        <v>0.71311550772842469</v>
      </c>
      <c r="AK66" s="5">
        <v>1.283241899915018E-6</v>
      </c>
      <c r="AM66" s="6">
        <v>0.72132745888421879</v>
      </c>
      <c r="AO66" s="14">
        <f t="shared" ref="AO66:AO67" si="5">(I66/I$61-1)*1000000</f>
        <v>5.064508060925732</v>
      </c>
      <c r="AP66" s="14">
        <f>MAX(J66/I66*1000000,I$62,'S-3 Medium-term 142Nd precision'!B$12)</f>
        <v>5.4433583567667201</v>
      </c>
      <c r="AQ66" s="15">
        <f t="shared" ref="AQ66:AQ67" si="6">(O66/0.51263-1)*10000</f>
        <v>3.8302046746019336</v>
      </c>
      <c r="AR66" s="15">
        <f>MAX(P66/O66*10000,O$62/100,'S-3 Medium-term 142Nd precision'!C$12)</f>
        <v>4.2563119610790796E-2</v>
      </c>
      <c r="AS66" s="14">
        <f t="shared" ref="AS66:AS67" si="7">(W66/W$61-1)*1000000</f>
        <v>1.2938278657337321</v>
      </c>
      <c r="AT66" s="14">
        <f>MAX(X66/W66*1000000,W$62,'S-3 Medium-term 142Nd precision'!D$12)</f>
        <v>6.6151308237882285</v>
      </c>
      <c r="AU66" s="14">
        <f t="shared" ref="AU66:AU67" si="8">(AC66/AC$61-1)*1000000</f>
        <v>3.413848265632069</v>
      </c>
      <c r="AV66" s="14">
        <f>MAX(AD66/AC66*1000000,AC$62,'S-3 Medium-term 142Nd precision'!E$12)</f>
        <v>7.7889300386222713</v>
      </c>
      <c r="AW66" s="16">
        <f t="shared" ref="AW66:AW67" si="9">(AE66/AE$61-1)*1000000</f>
        <v>10.67830950973736</v>
      </c>
      <c r="AX66" s="16">
        <f>MAX(AF66/AE66*1000000,AE$62,'S-3 Medium-term 142Nd precision'!F$12)</f>
        <v>34.241021852437889</v>
      </c>
      <c r="AZ66" s="99">
        <v>2.3451853298136112E-6</v>
      </c>
      <c r="BB66" s="7" t="s">
        <v>98</v>
      </c>
      <c r="BC66" s="7" t="s">
        <v>20</v>
      </c>
    </row>
    <row r="67" spans="1:60" x14ac:dyDescent="0.3">
      <c r="A67" s="23">
        <v>44245</v>
      </c>
      <c r="B67" s="11" t="s">
        <v>82</v>
      </c>
      <c r="C67" s="11" t="s">
        <v>21</v>
      </c>
      <c r="D67" s="11" t="s">
        <v>92</v>
      </c>
      <c r="E67" s="5">
        <v>1.1418395705863138</v>
      </c>
      <c r="F67" s="5">
        <v>2.7129776908469519E-6</v>
      </c>
      <c r="G67" s="5">
        <v>1.1418316214978399</v>
      </c>
      <c r="H67" s="5">
        <v>2.7349483814265873E-6</v>
      </c>
      <c r="I67" s="5">
        <v>1.1418355717859239</v>
      </c>
      <c r="J67" s="5">
        <v>1.9397034896346704E-6</v>
      </c>
      <c r="K67" s="5">
        <v>0.51296990053016289</v>
      </c>
      <c r="L67" s="5">
        <v>1.1138330691072115E-6</v>
      </c>
      <c r="M67" s="5">
        <v>0.51297618844344695</v>
      </c>
      <c r="N67" s="5">
        <v>1.1165526179642818E-6</v>
      </c>
      <c r="O67" s="5">
        <v>0.51297304174577851</v>
      </c>
      <c r="P67" s="5">
        <v>8.0980516381463664E-7</v>
      </c>
      <c r="Q67" s="5">
        <v>0.34840568109016279</v>
      </c>
      <c r="R67" s="5">
        <v>8.2785968506659788E-7</v>
      </c>
      <c r="S67" s="5">
        <v>0.34839547917243274</v>
      </c>
      <c r="T67" s="5">
        <v>8.1441876850188416E-7</v>
      </c>
      <c r="U67" s="5">
        <v>0.34839667226997295</v>
      </c>
      <c r="V67" s="5">
        <v>7.9221131768597788E-7</v>
      </c>
      <c r="W67" s="5">
        <v>0.3483992837077175</v>
      </c>
      <c r="X67" s="5">
        <v>5.1757474080114397E-7</v>
      </c>
      <c r="Y67" s="5">
        <v>0.24157845013840262</v>
      </c>
      <c r="Z67" s="5">
        <v>1.0343355772102041E-6</v>
      </c>
      <c r="AA67" s="5">
        <v>0.24158090511745214</v>
      </c>
      <c r="AB67" s="5">
        <v>9.5598574153792551E-7</v>
      </c>
      <c r="AC67" s="5">
        <v>0.24157966693551014</v>
      </c>
      <c r="AD67" s="5">
        <v>7.0815131687224028E-7</v>
      </c>
      <c r="AE67" s="5">
        <v>0.23644919395143021</v>
      </c>
      <c r="AF67" s="5">
        <v>1.8121145307171095E-6</v>
      </c>
      <c r="AH67" s="5">
        <v>2.2355175481672721E-2</v>
      </c>
      <c r="AI67" s="5">
        <v>2.100446422208388E-5</v>
      </c>
      <c r="AJ67" s="5">
        <v>0.72796994931638859</v>
      </c>
      <c r="AK67" s="5">
        <v>2.3445739087611626E-6</v>
      </c>
      <c r="AM67" s="6">
        <v>0.72200809796768306</v>
      </c>
      <c r="AO67" s="14">
        <f t="shared" si="5"/>
        <v>1.6569993031012586</v>
      </c>
      <c r="AP67" s="14">
        <f>MAX(J67/I67*1000000,I$62,'S-3 Medium-term 142Nd precision'!B$12)</f>
        <v>5.4433583567667201</v>
      </c>
      <c r="AQ67" s="15">
        <f t="shared" si="6"/>
        <v>6.6918000463966898</v>
      </c>
      <c r="AR67" s="15">
        <f>MAX(P67/O67*10000,O$62/100,'S-3 Medium-term 142Nd precision'!C$12)</f>
        <v>4.2563119610790796E-2</v>
      </c>
      <c r="AS67" s="14">
        <f t="shared" si="7"/>
        <v>-0.16519285783722637</v>
      </c>
      <c r="AT67" s="14">
        <f>MAX(X67/W67*1000000,W$62,'S-3 Medium-term 142Nd precision'!D$12)</f>
        <v>6.6151308237882285</v>
      </c>
      <c r="AU67" s="14">
        <f t="shared" si="8"/>
        <v>4.5220227229414434</v>
      </c>
      <c r="AV67" s="14">
        <f>MAX(AD67/AC67*1000000,AC$62,'S-3 Medium-term 142Nd precision'!E$12)</f>
        <v>7.7889300386222713</v>
      </c>
      <c r="AW67" s="16">
        <f t="shared" si="9"/>
        <v>22.671613087554832</v>
      </c>
      <c r="AX67" s="16">
        <f>MAX(AF67/AE67*1000000,AE$62,'S-3 Medium-term 142Nd precision'!F$12)</f>
        <v>34.241021852437889</v>
      </c>
      <c r="AZ67" s="99">
        <v>4.0471682145894656E-6</v>
      </c>
      <c r="BB67" s="7" t="s">
        <v>99</v>
      </c>
      <c r="BC67" s="7" t="s">
        <v>20</v>
      </c>
    </row>
    <row r="68" spans="1:60" s="39" customFormat="1" ht="15" thickBot="1" x14ac:dyDescent="0.35">
      <c r="A68" s="38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M68" s="41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</row>
    <row r="70" spans="1:60" x14ac:dyDescent="0.3">
      <c r="A70" s="24" t="s">
        <v>100</v>
      </c>
      <c r="AL70" s="4"/>
      <c r="AN70" s="4"/>
    </row>
    <row r="71" spans="1:60" ht="16.2" x14ac:dyDescent="0.35">
      <c r="A71" s="25" t="s">
        <v>0</v>
      </c>
      <c r="B71" s="26" t="s">
        <v>1</v>
      </c>
      <c r="C71" s="26" t="s">
        <v>2</v>
      </c>
      <c r="D71" s="26" t="s">
        <v>3</v>
      </c>
      <c r="E71" s="27" t="s">
        <v>41</v>
      </c>
      <c r="F71" s="27" t="s">
        <v>286</v>
      </c>
      <c r="G71" s="27" t="s">
        <v>42</v>
      </c>
      <c r="H71" s="27" t="s">
        <v>286</v>
      </c>
      <c r="I71" s="27" t="s">
        <v>43</v>
      </c>
      <c r="J71" s="27" t="s">
        <v>286</v>
      </c>
      <c r="K71" s="27" t="s">
        <v>44</v>
      </c>
      <c r="L71" s="27" t="s">
        <v>286</v>
      </c>
      <c r="M71" s="27" t="s">
        <v>45</v>
      </c>
      <c r="N71" s="27" t="s">
        <v>286</v>
      </c>
      <c r="O71" s="27" t="s">
        <v>46</v>
      </c>
      <c r="P71" s="27" t="s">
        <v>286</v>
      </c>
      <c r="Q71" s="27" t="s">
        <v>47</v>
      </c>
      <c r="R71" s="27" t="s">
        <v>286</v>
      </c>
      <c r="S71" s="27" t="s">
        <v>48</v>
      </c>
      <c r="T71" s="27" t="s">
        <v>286</v>
      </c>
      <c r="U71" s="27" t="s">
        <v>49</v>
      </c>
      <c r="V71" s="27" t="s">
        <v>286</v>
      </c>
      <c r="W71" s="27" t="s">
        <v>50</v>
      </c>
      <c r="X71" s="27" t="s">
        <v>286</v>
      </c>
      <c r="Y71" s="27" t="s">
        <v>51</v>
      </c>
      <c r="Z71" s="27" t="s">
        <v>286</v>
      </c>
      <c r="AA71" s="27" t="s">
        <v>52</v>
      </c>
      <c r="AB71" s="27" t="s">
        <v>286</v>
      </c>
      <c r="AC71" s="27" t="s">
        <v>53</v>
      </c>
      <c r="AD71" s="27" t="s">
        <v>286</v>
      </c>
      <c r="AE71" s="27" t="s">
        <v>54</v>
      </c>
      <c r="AF71" s="27" t="s">
        <v>286</v>
      </c>
      <c r="AG71" s="27"/>
      <c r="AH71" s="27" t="s">
        <v>55</v>
      </c>
      <c r="AI71" s="27" t="s">
        <v>56</v>
      </c>
      <c r="AJ71" s="27" t="s">
        <v>57</v>
      </c>
      <c r="AK71" s="27" t="s">
        <v>58</v>
      </c>
      <c r="AL71" s="28"/>
      <c r="AM71" s="29" t="s">
        <v>59</v>
      </c>
      <c r="AN71" s="28"/>
      <c r="AO71" s="30" t="s">
        <v>60</v>
      </c>
      <c r="AP71" s="30" t="s">
        <v>61</v>
      </c>
      <c r="AQ71" s="30" t="s">
        <v>62</v>
      </c>
      <c r="AR71" s="30" t="s">
        <v>63</v>
      </c>
      <c r="AS71" s="30"/>
      <c r="AT71" s="30" t="s">
        <v>64</v>
      </c>
      <c r="AU71" s="30" t="s">
        <v>65</v>
      </c>
      <c r="AV71" s="30" t="s">
        <v>66</v>
      </c>
      <c r="AW71" s="30" t="s">
        <v>67</v>
      </c>
      <c r="AX71" s="30"/>
      <c r="AY71" s="30" t="s">
        <v>68</v>
      </c>
      <c r="AZ71" s="30" t="s">
        <v>69</v>
      </c>
      <c r="BA71" s="30" t="s">
        <v>70</v>
      </c>
      <c r="BB71" s="30" t="s">
        <v>71</v>
      </c>
      <c r="BC71" s="30"/>
      <c r="BD71" s="30" t="s">
        <v>72</v>
      </c>
      <c r="BE71" s="30" t="s">
        <v>73</v>
      </c>
      <c r="BF71" s="30" t="s">
        <v>74</v>
      </c>
      <c r="BG71" s="97"/>
      <c r="BH71" s="98" t="s">
        <v>339</v>
      </c>
    </row>
    <row r="72" spans="1:60" x14ac:dyDescent="0.3">
      <c r="A72" s="23">
        <v>44297</v>
      </c>
      <c r="B72" s="11" t="s">
        <v>101</v>
      </c>
      <c r="C72" s="11" t="s">
        <v>32</v>
      </c>
      <c r="D72" s="11" t="s">
        <v>33</v>
      </c>
      <c r="E72" s="5">
        <v>1.1418368403707919</v>
      </c>
      <c r="F72" s="5">
        <v>3.6378552418129802E-6</v>
      </c>
      <c r="G72" s="5">
        <v>1.1418397537213709</v>
      </c>
      <c r="H72" s="5">
        <v>3.6593792806593667E-6</v>
      </c>
      <c r="I72" s="5">
        <v>1.1418382869068102</v>
      </c>
      <c r="J72" s="5">
        <v>2.5803419595942774E-6</v>
      </c>
      <c r="K72" s="5">
        <v>0.51210256767337237</v>
      </c>
      <c r="L72" s="5">
        <v>1.3572603174477036E-6</v>
      </c>
      <c r="M72" s="5">
        <v>0.51210501503454819</v>
      </c>
      <c r="N72" s="5">
        <v>1.3691199074517162E-6</v>
      </c>
      <c r="O72" s="5">
        <v>0.51210378851479377</v>
      </c>
      <c r="P72" s="5">
        <v>9.6695711002286404E-7</v>
      </c>
      <c r="Q72" s="5">
        <v>0.34840468680502246</v>
      </c>
      <c r="R72" s="5">
        <v>9.9452968608387921E-7</v>
      </c>
      <c r="S72" s="5">
        <v>0.34840455872937032</v>
      </c>
      <c r="T72" s="5">
        <v>9.5397922563858663E-7</v>
      </c>
      <c r="U72" s="5">
        <v>0.34840416950168868</v>
      </c>
      <c r="V72" s="5">
        <v>9.6279468790749566E-7</v>
      </c>
      <c r="W72" s="5">
        <v>0.3484044726142263</v>
      </c>
      <c r="X72" s="5">
        <v>5.6010319939361156E-7</v>
      </c>
      <c r="Y72" s="5">
        <v>0.24158252354679655</v>
      </c>
      <c r="Z72" s="5">
        <v>1.3693551746711946E-6</v>
      </c>
      <c r="AA72" s="5">
        <v>0.24157956463461305</v>
      </c>
      <c r="AB72" s="5">
        <v>1.2189731573346392E-6</v>
      </c>
      <c r="AC72" s="5">
        <v>0.24158105262274682</v>
      </c>
      <c r="AD72" s="5">
        <v>9.2225100283477349E-7</v>
      </c>
      <c r="AE72" s="5">
        <v>0.23646089441495027</v>
      </c>
      <c r="AF72" s="5">
        <v>2.1618820362253663E-6</v>
      </c>
      <c r="AH72" s="5">
        <v>1.3947481175826818E-5</v>
      </c>
      <c r="AI72" s="5">
        <v>1.0439453279847362E-5</v>
      </c>
      <c r="AJ72" s="5">
        <v>3.3366465539326651E-5</v>
      </c>
      <c r="AK72" s="5">
        <v>-1.3949284779312444E-6</v>
      </c>
      <c r="AM72" s="6">
        <v>0.72350257417786923</v>
      </c>
      <c r="AO72" s="7">
        <v>-10.306249340841234</v>
      </c>
      <c r="AP72" s="7">
        <v>8.9226164596833968</v>
      </c>
      <c r="AQ72" s="7">
        <v>14.626284194241279</v>
      </c>
      <c r="AR72" s="7">
        <v>-6.1373646944584692</v>
      </c>
      <c r="AT72" s="7">
        <v>-13.385969502399675</v>
      </c>
      <c r="AU72" s="7">
        <v>4.7712892656814887</v>
      </c>
      <c r="AV72" s="7">
        <v>12.810830951837104</v>
      </c>
      <c r="AW72" s="7">
        <v>-5.0051541244933162E-2</v>
      </c>
      <c r="AY72" s="7">
        <v>-6.1302996667844667</v>
      </c>
      <c r="AZ72" s="7">
        <v>10.680589069611557</v>
      </c>
      <c r="BA72" s="7">
        <v>-4.1945239137586299</v>
      </c>
      <c r="BB72" s="7">
        <v>-1.5153044524707227</v>
      </c>
      <c r="BD72" s="7">
        <v>30.37111850900942</v>
      </c>
      <c r="BE72" s="7">
        <v>6.9135224651795113</v>
      </c>
      <c r="BF72" s="7">
        <v>11.020587990628883</v>
      </c>
      <c r="BH72" s="11">
        <v>1.1867127178747012E-5</v>
      </c>
    </row>
    <row r="73" spans="1:60" x14ac:dyDescent="0.3">
      <c r="A73" s="23">
        <v>44298</v>
      </c>
      <c r="B73" s="11" t="s">
        <v>101</v>
      </c>
      <c r="C73" s="11" t="s">
        <v>28</v>
      </c>
      <c r="D73" s="11" t="s">
        <v>33</v>
      </c>
      <c r="E73" s="5">
        <v>1.141827769324457</v>
      </c>
      <c r="F73" s="5">
        <v>4.1086910815163414E-6</v>
      </c>
      <c r="G73" s="5">
        <v>1.141830867015341</v>
      </c>
      <c r="H73" s="5">
        <v>4.1506214601840993E-6</v>
      </c>
      <c r="I73" s="5">
        <v>1.1418293047483596</v>
      </c>
      <c r="J73" s="5">
        <v>2.9203158790620951E-6</v>
      </c>
      <c r="K73" s="5">
        <v>0.51210136483197344</v>
      </c>
      <c r="L73" s="5">
        <v>1.5909160593385061E-6</v>
      </c>
      <c r="M73" s="5">
        <v>0.51210441739012524</v>
      </c>
      <c r="N73" s="5">
        <v>1.5348014012588789E-6</v>
      </c>
      <c r="O73" s="5">
        <v>0.51210288845665064</v>
      </c>
      <c r="P73" s="5">
        <v>1.1117188518662684E-6</v>
      </c>
      <c r="Q73" s="5">
        <v>0.34840604764591998</v>
      </c>
      <c r="R73" s="5">
        <v>1.2148440609785424E-6</v>
      </c>
      <c r="S73" s="5">
        <v>0.34840545261959854</v>
      </c>
      <c r="T73" s="5">
        <v>1.1080316175817514E-6</v>
      </c>
      <c r="U73" s="5">
        <v>0.34840660613971636</v>
      </c>
      <c r="V73" s="5">
        <v>1.1720778871558182E-6</v>
      </c>
      <c r="W73" s="5">
        <v>0.34840603421352806</v>
      </c>
      <c r="X73" s="5">
        <v>6.734158311681494E-7</v>
      </c>
      <c r="Y73" s="5">
        <v>0.24157861987835069</v>
      </c>
      <c r="Z73" s="5">
        <v>1.6041800020027089E-6</v>
      </c>
      <c r="AA73" s="5">
        <v>0.24157589832484586</v>
      </c>
      <c r="AB73" s="5">
        <v>1.4267461431345188E-6</v>
      </c>
      <c r="AC73" s="5">
        <v>0.24157725670163913</v>
      </c>
      <c r="AD73" s="5">
        <v>1.0783456565737172E-6</v>
      </c>
      <c r="AE73" s="5">
        <v>0.23645387767093939</v>
      </c>
      <c r="AF73" s="5">
        <v>2.5796000730014683E-6</v>
      </c>
      <c r="AH73" s="5">
        <v>1.7144466342660062E-5</v>
      </c>
      <c r="AI73" s="5">
        <v>8.5060495419925104E-6</v>
      </c>
      <c r="AJ73" s="5">
        <v>3.3761554929404536E-5</v>
      </c>
      <c r="AK73" s="5">
        <v>-1.1538655716735299E-6</v>
      </c>
      <c r="AM73" s="6">
        <v>0.7227194118690119</v>
      </c>
      <c r="AO73" s="7">
        <v>-13.036404015953629</v>
      </c>
      <c r="AP73" s="7">
        <v>-0.53291092549923036</v>
      </c>
      <c r="AQ73" s="7">
        <v>14.956238219010487</v>
      </c>
      <c r="AR73" s="7">
        <v>1.34459395018105</v>
      </c>
      <c r="AT73" s="7">
        <v>-5.3789939631343486</v>
      </c>
      <c r="AU73" s="7">
        <v>-3.6066166710924108</v>
      </c>
      <c r="AV73" s="7">
        <v>17.796626533561621</v>
      </c>
      <c r="AW73" s="7">
        <v>2.3896668432943358</v>
      </c>
      <c r="AY73" s="7">
        <v>0.35277230181485209</v>
      </c>
      <c r="AZ73" s="7">
        <v>4.4668270489101047</v>
      </c>
      <c r="BA73" s="7">
        <v>5.2115900532889725</v>
      </c>
      <c r="BB73" s="7">
        <v>2.0468231511916457</v>
      </c>
      <c r="BD73" s="7">
        <v>16.597237000315346</v>
      </c>
      <c r="BE73" s="7">
        <v>-5.6275337602107456</v>
      </c>
      <c r="BF73" s="7">
        <v>-7.0259393184501917</v>
      </c>
      <c r="BH73" s="11">
        <v>2.0793395228870802E-5</v>
      </c>
    </row>
    <row r="74" spans="1:60" x14ac:dyDescent="0.3">
      <c r="A74" s="23">
        <v>44298</v>
      </c>
      <c r="B74" s="11" t="s">
        <v>101</v>
      </c>
      <c r="C74" s="11" t="s">
        <v>5</v>
      </c>
      <c r="D74" s="11" t="s">
        <v>33</v>
      </c>
      <c r="E74" s="5">
        <v>1.1418337111945041</v>
      </c>
      <c r="F74" s="5">
        <v>2.9291108367092156E-6</v>
      </c>
      <c r="G74" s="5">
        <v>1.1418311877313894</v>
      </c>
      <c r="H74" s="5">
        <v>2.9908966841521566E-6</v>
      </c>
      <c r="I74" s="5">
        <v>1.1418324471854535</v>
      </c>
      <c r="J74" s="5">
        <v>2.0936635991073574E-6</v>
      </c>
      <c r="K74" s="5">
        <v>0.51210156436244358</v>
      </c>
      <c r="L74" s="5">
        <v>1.0999031986220917E-6</v>
      </c>
      <c r="M74" s="5">
        <v>0.51210327275523071</v>
      </c>
      <c r="N74" s="5">
        <v>1.0694995335504168E-6</v>
      </c>
      <c r="O74" s="5">
        <v>0.51210242394081318</v>
      </c>
      <c r="P74" s="5">
        <v>7.6832209577095861E-7</v>
      </c>
      <c r="Q74" s="5">
        <v>0.34840671178166244</v>
      </c>
      <c r="R74" s="5">
        <v>8.7869703078873694E-7</v>
      </c>
      <c r="S74" s="5">
        <v>0.34840431930560839</v>
      </c>
      <c r="T74" s="5">
        <v>8.5693951125377019E-7</v>
      </c>
      <c r="U74" s="5">
        <v>0.34840468677080949</v>
      </c>
      <c r="V74" s="5">
        <v>8.428273647503983E-7</v>
      </c>
      <c r="W74" s="5">
        <v>0.34840524128388983</v>
      </c>
      <c r="X74" s="5">
        <v>4.987054318259253E-7</v>
      </c>
      <c r="Y74" s="5">
        <v>0.24157771202694681</v>
      </c>
      <c r="Z74" s="5">
        <v>1.1555318998082854E-6</v>
      </c>
      <c r="AA74" s="5">
        <v>0.24158266625334265</v>
      </c>
      <c r="AB74" s="5">
        <v>1.0550919915802209E-6</v>
      </c>
      <c r="AC74" s="5">
        <v>0.24158018690246322</v>
      </c>
      <c r="AD74" s="5">
        <v>7.9615174012751928E-7</v>
      </c>
      <c r="AE74" s="5">
        <v>0.23645961295780613</v>
      </c>
      <c r="AF74" s="5">
        <v>1.8910658696607718E-6</v>
      </c>
      <c r="AH74" s="5">
        <v>1.4309203259650918E-5</v>
      </c>
      <c r="AI74" s="5">
        <v>9.1563197521458391E-6</v>
      </c>
      <c r="AJ74" s="5">
        <v>3.194006921752266E-5</v>
      </c>
      <c r="AK74" s="5">
        <v>-1.5220304975942654E-6</v>
      </c>
      <c r="AM74" s="6">
        <v>0.72357756045454014</v>
      </c>
      <c r="AO74" s="7">
        <v>-12.514153995946131</v>
      </c>
      <c r="AP74" s="7">
        <v>15.513827452462436</v>
      </c>
      <c r="AQ74" s="7">
        <v>36.042993140750212</v>
      </c>
      <c r="AR74" s="7">
        <v>-0.31792815569087196</v>
      </c>
      <c r="AT74" s="7">
        <v>-5.7412553712277159</v>
      </c>
      <c r="AU74" s="7">
        <v>-5.8170266924451042</v>
      </c>
      <c r="AV74" s="7">
        <v>25.144365611406982</v>
      </c>
      <c r="AW74" s="7">
        <v>3.583450718824821</v>
      </c>
      <c r="AY74" s="7">
        <v>14.268416988816313</v>
      </c>
      <c r="AZ74" s="7">
        <v>0.69897735111013048</v>
      </c>
      <c r="BA74" s="7">
        <v>-1.516264685474944</v>
      </c>
      <c r="BB74" s="7">
        <v>-6.74401301092864</v>
      </c>
      <c r="BD74" s="7">
        <v>1.2446892299067258</v>
      </c>
      <c r="BE74" s="7">
        <v>-20.995809112300812</v>
      </c>
      <c r="BF74" s="7">
        <v>29.067422761430706</v>
      </c>
      <c r="BH74" s="11">
        <v>8.32374870689977E-6</v>
      </c>
    </row>
    <row r="75" spans="1:60" x14ac:dyDescent="0.3">
      <c r="A75" s="23">
        <v>44299</v>
      </c>
      <c r="B75" s="11" t="s">
        <v>101</v>
      </c>
      <c r="C75" s="11" t="s">
        <v>34</v>
      </c>
      <c r="D75" s="11" t="s">
        <v>33</v>
      </c>
      <c r="E75" s="5">
        <v>1.1418364660148173</v>
      </c>
      <c r="F75" s="5">
        <v>2.8417938159179793E-6</v>
      </c>
      <c r="G75" s="5">
        <v>1.1418392079835094</v>
      </c>
      <c r="H75" s="5">
        <v>2.7951229136175138E-6</v>
      </c>
      <c r="I75" s="5">
        <v>1.1418378309913453</v>
      </c>
      <c r="J75" s="5">
        <v>1.9939632518138234E-6</v>
      </c>
      <c r="K75" s="5">
        <v>0.51210321615265419</v>
      </c>
      <c r="L75" s="5">
        <v>1.0469472158945258E-6</v>
      </c>
      <c r="M75" s="5">
        <v>0.51210514420095565</v>
      </c>
      <c r="N75" s="5">
        <v>1.0585923137227511E-6</v>
      </c>
      <c r="O75" s="5">
        <v>0.5121041785002417</v>
      </c>
      <c r="P75" s="5">
        <v>7.4626562403850123E-7</v>
      </c>
      <c r="Q75" s="5">
        <v>0.34840625488476534</v>
      </c>
      <c r="R75" s="5">
        <v>8.1324573757603683E-7</v>
      </c>
      <c r="S75" s="5">
        <v>0.34840405116144596</v>
      </c>
      <c r="T75" s="5">
        <v>8.1519872350971803E-7</v>
      </c>
      <c r="U75" s="5">
        <v>0.34840448216981762</v>
      </c>
      <c r="V75" s="5">
        <v>8.0760088657303414E-7</v>
      </c>
      <c r="W75" s="5">
        <v>0.34840492837229214</v>
      </c>
      <c r="X75" s="5">
        <v>4.7079985407141632E-7</v>
      </c>
      <c r="Y75" s="5">
        <v>0.24157805002209273</v>
      </c>
      <c r="Z75" s="5">
        <v>1.0742063966212613E-6</v>
      </c>
      <c r="AA75" s="5">
        <v>0.24158004109716211</v>
      </c>
      <c r="AB75" s="5">
        <v>9.7365737960156022E-7</v>
      </c>
      <c r="AC75" s="5">
        <v>0.24157903950509851</v>
      </c>
      <c r="AD75" s="5">
        <v>7.2740485998800968E-7</v>
      </c>
      <c r="AE75" s="5">
        <v>0.23645886705365857</v>
      </c>
      <c r="AF75" s="5">
        <v>1.761973188820953E-6</v>
      </c>
      <c r="AH75" s="5">
        <v>1.354508522826261E-5</v>
      </c>
      <c r="AI75" s="5">
        <v>1.8741227948725456E-5</v>
      </c>
      <c r="AJ75" s="5">
        <v>4.0658110751027709E-5</v>
      </c>
      <c r="AK75" s="5">
        <v>-1.8178514980944569E-6</v>
      </c>
      <c r="AM75" s="6">
        <v>0.72264520890993533</v>
      </c>
      <c r="AO75" s="7">
        <v>-9.4949448565806449</v>
      </c>
      <c r="AP75" s="7">
        <v>14.485753832005344</v>
      </c>
      <c r="AQ75" s="7">
        <v>35.10130730499661</v>
      </c>
      <c r="AR75" s="7">
        <v>6.8573184912601448</v>
      </c>
      <c r="AT75" s="7">
        <v>-2.1421836127188953</v>
      </c>
      <c r="AU75" s="7">
        <v>-2.6444110208245775</v>
      </c>
      <c r="AV75" s="7">
        <v>24.212636247966657</v>
      </c>
      <c r="AW75" s="7">
        <v>8.7978606786442981</v>
      </c>
      <c r="AY75" s="7">
        <v>10.229308881060106</v>
      </c>
      <c r="AZ75" s="7">
        <v>0.23713031049865663</v>
      </c>
      <c r="BA75" s="7">
        <v>0.97014698408059985</v>
      </c>
      <c r="BB75" s="7">
        <v>-8.0772270333318019</v>
      </c>
      <c r="BD75" s="7">
        <v>15.253499975553808</v>
      </c>
      <c r="BE75" s="7">
        <v>-12.98789253145749</v>
      </c>
      <c r="BF75" s="7">
        <v>13.366727718899796</v>
      </c>
      <c r="BH75" s="11">
        <v>7.162350898129999E-6</v>
      </c>
    </row>
    <row r="76" spans="1:60" x14ac:dyDescent="0.3">
      <c r="A76" s="23">
        <v>44299</v>
      </c>
      <c r="B76" s="11" t="s">
        <v>101</v>
      </c>
      <c r="C76" s="11" t="s">
        <v>7</v>
      </c>
      <c r="D76" s="11" t="s">
        <v>33</v>
      </c>
      <c r="E76" s="5">
        <v>1.1418299996953332</v>
      </c>
      <c r="F76" s="5">
        <v>2.5173842265720399E-6</v>
      </c>
      <c r="G76" s="5">
        <v>1.141831474757766</v>
      </c>
      <c r="H76" s="5">
        <v>2.5983568336326925E-6</v>
      </c>
      <c r="I76" s="5">
        <v>1.141830733365131</v>
      </c>
      <c r="J76" s="5">
        <v>1.8083744664661204E-6</v>
      </c>
      <c r="K76" s="5">
        <v>0.51210209461899381</v>
      </c>
      <c r="L76" s="5">
        <v>9.4761904832545843E-7</v>
      </c>
      <c r="M76" s="5">
        <v>0.51210330798437831</v>
      </c>
      <c r="N76" s="5">
        <v>1.0443332622000356E-6</v>
      </c>
      <c r="O76" s="5">
        <v>0.51210270130168567</v>
      </c>
      <c r="P76" s="5">
        <v>7.0569264460519442E-7</v>
      </c>
      <c r="Q76" s="5">
        <v>0.34840574780280037</v>
      </c>
      <c r="R76" s="5">
        <v>7.8679661426481736E-7</v>
      </c>
      <c r="S76" s="5">
        <v>0.34840375952999136</v>
      </c>
      <c r="T76" s="5">
        <v>7.5097696096040857E-7</v>
      </c>
      <c r="U76" s="5">
        <v>0.34840409804075639</v>
      </c>
      <c r="V76" s="5">
        <v>7.834365109349542E-7</v>
      </c>
      <c r="W76" s="5">
        <v>0.34840453139597699</v>
      </c>
      <c r="X76" s="5">
        <v>4.4845289220330504E-7</v>
      </c>
      <c r="Y76" s="5">
        <v>0.24157830089290841</v>
      </c>
      <c r="Z76" s="5">
        <v>9.8650156335283417E-7</v>
      </c>
      <c r="AA76" s="5">
        <v>0.24157668440885452</v>
      </c>
      <c r="AB76" s="5">
        <v>1.0298244020401382E-6</v>
      </c>
      <c r="AC76" s="5">
        <v>0.24157749477970128</v>
      </c>
      <c r="AD76" s="5">
        <v>7.1426098844783619E-7</v>
      </c>
      <c r="AE76" s="5">
        <v>0.23645242760231514</v>
      </c>
      <c r="AF76" s="5">
        <v>1.7567765998868405E-6</v>
      </c>
      <c r="AH76" s="5">
        <v>2.022868711405513E-5</v>
      </c>
      <c r="AI76" s="5">
        <v>2.187452731950429E-5</v>
      </c>
      <c r="AJ76" s="5">
        <v>4.6608554492234333E-5</v>
      </c>
      <c r="AK76" s="5">
        <v>-2.1631191739589024E-6</v>
      </c>
      <c r="AM76" s="6">
        <v>0.72212647771594041</v>
      </c>
      <c r="AO76" s="7">
        <v>-12.357767476545156</v>
      </c>
      <c r="AP76" s="7">
        <v>-0.86860750481143612</v>
      </c>
      <c r="AQ76" s="7">
        <v>39.953163128325642</v>
      </c>
      <c r="AR76" s="7">
        <v>10.392726648600359</v>
      </c>
      <c r="AT76" s="7">
        <v>3.7703862980631442</v>
      </c>
      <c r="AU76" s="7">
        <v>-17.710730363718064</v>
      </c>
      <c r="AV76" s="7">
        <v>27.142786064304758</v>
      </c>
      <c r="AW76" s="7">
        <v>9.7964923395643666</v>
      </c>
      <c r="AY76" s="7">
        <v>8.6553436606795486</v>
      </c>
      <c r="AZ76" s="7">
        <v>-2.4410372860828033</v>
      </c>
      <c r="BA76" s="7">
        <v>4.4931567246830895</v>
      </c>
      <c r="BB76" s="7">
        <v>-12.229097755112051</v>
      </c>
      <c r="BD76" s="7">
        <v>14.478404742890305</v>
      </c>
      <c r="BE76" s="7">
        <v>-10.956607136569652</v>
      </c>
      <c r="BF76" s="7">
        <v>-9.2363107194737282</v>
      </c>
      <c r="BH76" s="11">
        <v>6.519517539833412E-6</v>
      </c>
    </row>
    <row r="77" spans="1:60" x14ac:dyDescent="0.3">
      <c r="A77" s="23">
        <v>44300</v>
      </c>
      <c r="B77" s="11" t="s">
        <v>101</v>
      </c>
      <c r="C77" s="11" t="s">
        <v>8</v>
      </c>
      <c r="D77" s="11" t="s">
        <v>33</v>
      </c>
      <c r="E77" s="5">
        <v>1.141831343614738</v>
      </c>
      <c r="F77" s="5">
        <v>3.0206393090871784E-6</v>
      </c>
      <c r="G77" s="5">
        <v>1.1418336025158209</v>
      </c>
      <c r="H77" s="5">
        <v>2.8505112635470511E-6</v>
      </c>
      <c r="I77" s="5">
        <v>1.1418324691022952</v>
      </c>
      <c r="J77" s="5">
        <v>2.0772381428208311E-6</v>
      </c>
      <c r="K77" s="5">
        <v>0.51210212013030831</v>
      </c>
      <c r="L77" s="5">
        <v>1.0738024105332729E-6</v>
      </c>
      <c r="M77" s="5">
        <v>0.51210382506010965</v>
      </c>
      <c r="N77" s="5">
        <v>1.0281232909903579E-6</v>
      </c>
      <c r="O77" s="5">
        <v>0.51210296885960382</v>
      </c>
      <c r="P77" s="5">
        <v>7.4485459388172508E-7</v>
      </c>
      <c r="Q77" s="5">
        <v>0.3484059620400542</v>
      </c>
      <c r="R77" s="5">
        <v>8.6641920205578238E-7</v>
      </c>
      <c r="S77" s="5">
        <v>0.34840396567809423</v>
      </c>
      <c r="T77" s="5">
        <v>8.5987219697673313E-7</v>
      </c>
      <c r="U77" s="5">
        <v>0.34840506884356187</v>
      </c>
      <c r="V77" s="5">
        <v>8.4638618955453674E-7</v>
      </c>
      <c r="W77" s="5">
        <v>0.34840500433174798</v>
      </c>
      <c r="X77" s="5">
        <v>4.9652359521679403E-7</v>
      </c>
      <c r="Y77" s="5">
        <v>0.24157694584621803</v>
      </c>
      <c r="Z77" s="5">
        <v>1.1488078397466052E-6</v>
      </c>
      <c r="AA77" s="5">
        <v>0.24158095830281853</v>
      </c>
      <c r="AB77" s="5">
        <v>1.0233347447831983E-6</v>
      </c>
      <c r="AC77" s="5">
        <v>0.24157894155234205</v>
      </c>
      <c r="AD77" s="5">
        <v>7.7848689450734832E-7</v>
      </c>
      <c r="AE77" s="5">
        <v>0.23645743629788488</v>
      </c>
      <c r="AF77" s="5">
        <v>1.9480294957825993E-6</v>
      </c>
      <c r="AH77" s="5">
        <v>1.5838283210504043E-5</v>
      </c>
      <c r="AI77" s="5">
        <v>8.5022385271531556E-6</v>
      </c>
      <c r="AJ77" s="5">
        <v>2.8425712302281848E-5</v>
      </c>
      <c r="AK77" s="5">
        <v>-1.0581395875089476E-6</v>
      </c>
      <c r="AM77" s="6">
        <v>0.72392594836596424</v>
      </c>
      <c r="AO77" s="7">
        <v>-17.054043499720173</v>
      </c>
      <c r="AP77" s="7">
        <v>8.6542580002291203</v>
      </c>
      <c r="AQ77" s="7">
        <v>45.752602192195013</v>
      </c>
      <c r="AR77" s="7">
        <v>12.727783337052045</v>
      </c>
      <c r="AT77" s="7">
        <v>-3.0531670361932939</v>
      </c>
      <c r="AU77" s="7">
        <v>-12.117753006690712</v>
      </c>
      <c r="AV77" s="7">
        <v>29.776771551137671</v>
      </c>
      <c r="AW77" s="7">
        <v>5.6682045170841633</v>
      </c>
      <c r="AY77" s="7">
        <v>15.016178528837187</v>
      </c>
      <c r="AZ77" s="7">
        <v>-6.4490858877608304</v>
      </c>
      <c r="BA77" s="7">
        <v>8.1770395763403059</v>
      </c>
      <c r="BB77" s="7">
        <v>-13.838219403816687</v>
      </c>
      <c r="BD77" s="7">
        <v>11.996536643854583</v>
      </c>
      <c r="BE77" s="7">
        <v>-27.315980774100801</v>
      </c>
      <c r="BF77" s="7">
        <v>15.986974896353701</v>
      </c>
      <c r="BH77" s="11">
        <v>8.7867607392070702E-6</v>
      </c>
    </row>
    <row r="78" spans="1:60" x14ac:dyDescent="0.3">
      <c r="H78" s="20" t="s">
        <v>10</v>
      </c>
      <c r="I78" s="5">
        <f>AVERAGE(I72:I77)</f>
        <v>1.1418335120498992</v>
      </c>
      <c r="N78" s="20" t="s">
        <v>10</v>
      </c>
      <c r="O78" s="5">
        <f>AVERAGE(O72:O77)</f>
        <v>0.51210315826229813</v>
      </c>
      <c r="V78" s="20" t="s">
        <v>10</v>
      </c>
      <c r="W78" s="5">
        <f>AVERAGE(W72:W77)</f>
        <v>0.34840503536861017</v>
      </c>
      <c r="AB78" s="20" t="s">
        <v>10</v>
      </c>
      <c r="AC78" s="5">
        <f>AVERAGE(AC72:AC77)</f>
        <v>0.24157899534399849</v>
      </c>
      <c r="AD78" s="20" t="s">
        <v>10</v>
      </c>
      <c r="AE78" s="5">
        <f>AVERAGE(AE72:AE77)</f>
        <v>0.2364571859995924</v>
      </c>
    </row>
    <row r="79" spans="1:60" x14ac:dyDescent="0.3">
      <c r="H79" s="19" t="s">
        <v>75</v>
      </c>
      <c r="I79" s="7" cm="1">
        <f t="array" ref="I79">2*STDEV(I72:I77/I78)*1000000</f>
        <v>6.511345671621215</v>
      </c>
      <c r="N79" s="19" t="s">
        <v>75</v>
      </c>
      <c r="O79" s="7" cm="1">
        <f t="array" ref="O79">2*STDEV(O72:O77/O78)*1000000</f>
        <v>2.6458255576640326</v>
      </c>
      <c r="V79" s="19" t="s">
        <v>75</v>
      </c>
      <c r="W79" s="7" cm="1">
        <f t="array" ref="W79">2*STDEV(W72:W77/W78)*1000000</f>
        <v>3.2707288244331911</v>
      </c>
      <c r="AB79" s="19" t="s">
        <v>75</v>
      </c>
      <c r="AC79" s="7" cm="1">
        <f t="array" ref="AC79">2*STDEV(AC72:AC77/AC78)*1000000</f>
        <v>12.241316262104801</v>
      </c>
      <c r="AD79" s="19" t="s">
        <v>75</v>
      </c>
      <c r="AE79" s="7" cm="1">
        <f t="array" ref="AE79">2*STDEV(AE72:AE77/AE78)*1000000</f>
        <v>28.336440415882652</v>
      </c>
    </row>
    <row r="80" spans="1:60" x14ac:dyDescent="0.3">
      <c r="A80" s="31" t="s">
        <v>102</v>
      </c>
      <c r="AG80" s="32"/>
      <c r="AL80" s="4"/>
      <c r="AN80" s="4"/>
    </row>
    <row r="81" spans="1:60" s="18" customFormat="1" ht="16.2" x14ac:dyDescent="0.35">
      <c r="A81" s="33" t="s">
        <v>0</v>
      </c>
      <c r="B81" s="26" t="s">
        <v>1</v>
      </c>
      <c r="C81" s="26" t="s">
        <v>2</v>
      </c>
      <c r="D81" s="26" t="s">
        <v>3</v>
      </c>
      <c r="E81" s="27" t="s">
        <v>41</v>
      </c>
      <c r="F81" s="27" t="s">
        <v>286</v>
      </c>
      <c r="G81" s="27" t="s">
        <v>42</v>
      </c>
      <c r="H81" s="27" t="s">
        <v>286</v>
      </c>
      <c r="I81" s="27" t="s">
        <v>43</v>
      </c>
      <c r="J81" s="27" t="s">
        <v>286</v>
      </c>
      <c r="K81" s="27" t="s">
        <v>44</v>
      </c>
      <c r="L81" s="27" t="s">
        <v>286</v>
      </c>
      <c r="M81" s="27" t="s">
        <v>45</v>
      </c>
      <c r="N81" s="27" t="s">
        <v>286</v>
      </c>
      <c r="O81" s="27" t="s">
        <v>46</v>
      </c>
      <c r="P81" s="27" t="s">
        <v>286</v>
      </c>
      <c r="Q81" s="27" t="s">
        <v>47</v>
      </c>
      <c r="R81" s="27" t="s">
        <v>286</v>
      </c>
      <c r="S81" s="27" t="s">
        <v>48</v>
      </c>
      <c r="T81" s="27" t="s">
        <v>286</v>
      </c>
      <c r="U81" s="27" t="s">
        <v>49</v>
      </c>
      <c r="V81" s="27" t="s">
        <v>286</v>
      </c>
      <c r="W81" s="27" t="s">
        <v>50</v>
      </c>
      <c r="X81" s="27" t="s">
        <v>286</v>
      </c>
      <c r="Y81" s="27" t="s">
        <v>51</v>
      </c>
      <c r="Z81" s="27" t="s">
        <v>286</v>
      </c>
      <c r="AA81" s="27" t="s">
        <v>52</v>
      </c>
      <c r="AB81" s="27" t="s">
        <v>286</v>
      </c>
      <c r="AC81" s="27" t="s">
        <v>53</v>
      </c>
      <c r="AD81" s="27" t="s">
        <v>286</v>
      </c>
      <c r="AE81" s="27" t="s">
        <v>54</v>
      </c>
      <c r="AF81" s="27" t="s">
        <v>286</v>
      </c>
      <c r="AG81" s="34"/>
      <c r="AH81" s="27" t="s">
        <v>55</v>
      </c>
      <c r="AI81" s="27" t="s">
        <v>56</v>
      </c>
      <c r="AJ81" s="27" t="s">
        <v>57</v>
      </c>
      <c r="AK81" s="27" t="s">
        <v>58</v>
      </c>
      <c r="AL81" s="28"/>
      <c r="AM81" s="27" t="s">
        <v>59</v>
      </c>
      <c r="AN81" s="35"/>
      <c r="AO81" s="30" t="s">
        <v>76</v>
      </c>
      <c r="AP81" s="36" t="s">
        <v>13</v>
      </c>
      <c r="AQ81" s="30" t="s">
        <v>77</v>
      </c>
      <c r="AR81" s="36" t="s">
        <v>13</v>
      </c>
      <c r="AS81" s="30" t="s">
        <v>78</v>
      </c>
      <c r="AT81" s="36" t="s">
        <v>13</v>
      </c>
      <c r="AU81" s="30" t="s">
        <v>79</v>
      </c>
      <c r="AV81" s="36" t="s">
        <v>13</v>
      </c>
      <c r="AW81" s="30" t="s">
        <v>80</v>
      </c>
      <c r="AX81" s="36" t="s">
        <v>13</v>
      </c>
      <c r="AY81" s="36"/>
      <c r="AZ81" s="98" t="s">
        <v>339</v>
      </c>
      <c r="BA81" s="30"/>
      <c r="BB81" s="27" t="s">
        <v>17</v>
      </c>
      <c r="BC81" s="30" t="s">
        <v>18</v>
      </c>
      <c r="BD81" s="14"/>
      <c r="BE81" s="14"/>
      <c r="BF81" s="14"/>
    </row>
    <row r="82" spans="1:60" x14ac:dyDescent="0.3">
      <c r="A82" s="23">
        <v>44300</v>
      </c>
      <c r="B82" s="11" t="s">
        <v>101</v>
      </c>
      <c r="C82" s="11" t="s">
        <v>9</v>
      </c>
      <c r="D82" s="11" t="s">
        <v>92</v>
      </c>
      <c r="E82" s="5">
        <v>1.1418341595400072</v>
      </c>
      <c r="F82" s="5">
        <v>3.145110710550199E-6</v>
      </c>
      <c r="G82" s="5">
        <v>1.1418374018989819</v>
      </c>
      <c r="H82" s="5">
        <v>2.7976572807322726E-6</v>
      </c>
      <c r="I82" s="5">
        <v>1.141835769127814</v>
      </c>
      <c r="J82" s="5">
        <v>2.1079563758424008E-6</v>
      </c>
      <c r="K82" s="5">
        <v>0.51297304336633875</v>
      </c>
      <c r="L82" s="5">
        <v>1.1498576586550514E-6</v>
      </c>
      <c r="M82" s="5">
        <v>0.51297598071486583</v>
      </c>
      <c r="N82" s="5">
        <v>1.2024442831536187E-6</v>
      </c>
      <c r="O82" s="5">
        <v>0.51297451505635994</v>
      </c>
      <c r="P82" s="5">
        <v>8.368376966621278E-7</v>
      </c>
      <c r="Q82" s="5">
        <v>0.34840488276323039</v>
      </c>
      <c r="R82" s="5">
        <v>8.7243549879943702E-7</v>
      </c>
      <c r="S82" s="5">
        <v>0.34840206649018229</v>
      </c>
      <c r="T82" s="5">
        <v>9.0401843963938496E-7</v>
      </c>
      <c r="U82" s="5">
        <v>0.3484042889834561</v>
      </c>
      <c r="V82" s="5">
        <v>9.0543305183936834E-7</v>
      </c>
      <c r="W82" s="5">
        <v>0.34840374448700923</v>
      </c>
      <c r="X82" s="5">
        <v>5.19809639539353E-7</v>
      </c>
      <c r="Y82" s="5">
        <v>0.24157868715638553</v>
      </c>
      <c r="Z82" s="5">
        <v>1.1443120456830403E-6</v>
      </c>
      <c r="AA82" s="5">
        <v>0.24158055792240882</v>
      </c>
      <c r="AB82" s="5">
        <v>1.0908621388209135E-6</v>
      </c>
      <c r="AC82" s="5">
        <v>0.24157961581002296</v>
      </c>
      <c r="AD82" s="5">
        <v>7.9263940453080108E-7</v>
      </c>
      <c r="AE82" s="5">
        <v>0.23646100307116358</v>
      </c>
      <c r="AF82" s="5">
        <v>1.92250774767795E-6</v>
      </c>
      <c r="AH82" s="5">
        <v>1.0475242391210216E-3</v>
      </c>
      <c r="AI82" s="5">
        <v>1.8897117439633805E-5</v>
      </c>
      <c r="AJ82" s="5">
        <v>0.39406363669432393</v>
      </c>
      <c r="AK82" s="5">
        <v>-4.8820218906662461E-6</v>
      </c>
      <c r="AM82" s="6">
        <v>0.72307553667794067</v>
      </c>
      <c r="AO82" s="14">
        <f>(I82/I$78-1)*1000000</f>
        <v>1.9767136723025658</v>
      </c>
      <c r="AP82" s="14">
        <f>MAX(J82/I82*1000000,I$79,'S-3 Medium-term 142Nd precision'!B$12)</f>
        <v>6.511345671621215</v>
      </c>
      <c r="AQ82" s="15">
        <f>(O82/0.51263-1)*10000</f>
        <v>6.7205402797321234</v>
      </c>
      <c r="AR82" s="15">
        <f>MAX(P82/O82*10000,O$79/100,'S-3 Medium-term 142Nd precision'!C$12)</f>
        <v>4.2563119610790796E-2</v>
      </c>
      <c r="AS82" s="14">
        <f>(W82/W$78-1)*1000000</f>
        <v>-3.7051175210134346</v>
      </c>
      <c r="AT82" s="14">
        <f>MAX(X82/W82*1000000,W$79,'S-3 Medium-term 142Nd precision'!D$12)</f>
        <v>3.2707288244331911</v>
      </c>
      <c r="AU82" s="14">
        <f>(AC82/AC$78-1)*1000000</f>
        <v>2.5683773690055034</v>
      </c>
      <c r="AV82" s="14">
        <f>MAX(AD82/AC82*1000000,AC$79,'S-3 Medium-term 142Nd precision'!E$12)</f>
        <v>12.241316262104801</v>
      </c>
      <c r="AW82" s="16">
        <f>(AE82/AE$78-1)*1000000</f>
        <v>16.142759861725864</v>
      </c>
      <c r="AX82" s="16">
        <f>MAX(AF82/AE82*1000000,AE$79,'S-3 Medium-term 142Nd precision'!F$12)</f>
        <v>34.241021852437889</v>
      </c>
      <c r="AZ82" s="99">
        <v>7.8840605400390457E-6</v>
      </c>
      <c r="BB82" s="7" t="s">
        <v>107</v>
      </c>
      <c r="BC82" s="7" t="s">
        <v>20</v>
      </c>
    </row>
    <row r="83" spans="1:60" s="39" customFormat="1" ht="15" thickBot="1" x14ac:dyDescent="0.35">
      <c r="A83" s="38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M83" s="41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</row>
    <row r="85" spans="1:60" x14ac:dyDescent="0.3">
      <c r="A85" s="24" t="s">
        <v>103</v>
      </c>
      <c r="AL85" s="4"/>
      <c r="AN85" s="4"/>
    </row>
    <row r="86" spans="1:60" ht="16.2" x14ac:dyDescent="0.35">
      <c r="A86" s="25" t="s">
        <v>0</v>
      </c>
      <c r="B86" s="26" t="s">
        <v>1</v>
      </c>
      <c r="C86" s="26" t="s">
        <v>2</v>
      </c>
      <c r="D86" s="26" t="s">
        <v>3</v>
      </c>
      <c r="E86" s="27" t="s">
        <v>41</v>
      </c>
      <c r="F86" s="27" t="s">
        <v>286</v>
      </c>
      <c r="G86" s="27" t="s">
        <v>42</v>
      </c>
      <c r="H86" s="27" t="s">
        <v>286</v>
      </c>
      <c r="I86" s="27" t="s">
        <v>43</v>
      </c>
      <c r="J86" s="27" t="s">
        <v>286</v>
      </c>
      <c r="K86" s="27" t="s">
        <v>44</v>
      </c>
      <c r="L86" s="27" t="s">
        <v>286</v>
      </c>
      <c r="M86" s="27" t="s">
        <v>45</v>
      </c>
      <c r="N86" s="27" t="s">
        <v>286</v>
      </c>
      <c r="O86" s="27" t="s">
        <v>46</v>
      </c>
      <c r="P86" s="27" t="s">
        <v>286</v>
      </c>
      <c r="Q86" s="27" t="s">
        <v>47</v>
      </c>
      <c r="R86" s="27" t="s">
        <v>286</v>
      </c>
      <c r="S86" s="27" t="s">
        <v>48</v>
      </c>
      <c r="T86" s="27" t="s">
        <v>286</v>
      </c>
      <c r="U86" s="27" t="s">
        <v>49</v>
      </c>
      <c r="V86" s="27" t="s">
        <v>286</v>
      </c>
      <c r="W86" s="27" t="s">
        <v>50</v>
      </c>
      <c r="X86" s="27" t="s">
        <v>286</v>
      </c>
      <c r="Y86" s="27" t="s">
        <v>51</v>
      </c>
      <c r="Z86" s="27" t="s">
        <v>286</v>
      </c>
      <c r="AA86" s="27" t="s">
        <v>52</v>
      </c>
      <c r="AB86" s="27" t="s">
        <v>286</v>
      </c>
      <c r="AC86" s="27" t="s">
        <v>53</v>
      </c>
      <c r="AD86" s="27" t="s">
        <v>286</v>
      </c>
      <c r="AE86" s="27" t="s">
        <v>54</v>
      </c>
      <c r="AF86" s="27" t="s">
        <v>286</v>
      </c>
      <c r="AG86" s="27"/>
      <c r="AH86" s="27" t="s">
        <v>55</v>
      </c>
      <c r="AI86" s="27" t="s">
        <v>56</v>
      </c>
      <c r="AJ86" s="27" t="s">
        <v>57</v>
      </c>
      <c r="AK86" s="27" t="s">
        <v>58</v>
      </c>
      <c r="AL86" s="28"/>
      <c r="AM86" s="29" t="s">
        <v>59</v>
      </c>
      <c r="AN86" s="28"/>
      <c r="AO86" s="30" t="s">
        <v>60</v>
      </c>
      <c r="AP86" s="30" t="s">
        <v>61</v>
      </c>
      <c r="AQ86" s="30" t="s">
        <v>62</v>
      </c>
      <c r="AR86" s="30" t="s">
        <v>63</v>
      </c>
      <c r="AS86" s="30"/>
      <c r="AT86" s="30" t="s">
        <v>64</v>
      </c>
      <c r="AU86" s="30" t="s">
        <v>65</v>
      </c>
      <c r="AV86" s="30" t="s">
        <v>66</v>
      </c>
      <c r="AW86" s="30" t="s">
        <v>67</v>
      </c>
      <c r="AX86" s="30"/>
      <c r="AY86" s="30" t="s">
        <v>68</v>
      </c>
      <c r="AZ86" s="30" t="s">
        <v>69</v>
      </c>
      <c r="BA86" s="30" t="s">
        <v>70</v>
      </c>
      <c r="BB86" s="30" t="s">
        <v>71</v>
      </c>
      <c r="BC86" s="30"/>
      <c r="BD86" s="30" t="s">
        <v>72</v>
      </c>
      <c r="BE86" s="30" t="s">
        <v>73</v>
      </c>
      <c r="BF86" s="30" t="s">
        <v>74</v>
      </c>
      <c r="BG86" s="97"/>
      <c r="BH86" s="98" t="s">
        <v>339</v>
      </c>
    </row>
    <row r="87" spans="1:60" x14ac:dyDescent="0.3">
      <c r="A87" s="23">
        <v>44323</v>
      </c>
      <c r="B87" s="11" t="s">
        <v>104</v>
      </c>
      <c r="C87" s="11" t="s">
        <v>28</v>
      </c>
      <c r="D87" s="11" t="s">
        <v>105</v>
      </c>
      <c r="E87" s="5">
        <v>1.1418329320545382</v>
      </c>
      <c r="F87" s="5">
        <v>3.2314043126603245E-6</v>
      </c>
      <c r="G87" s="5">
        <v>1.1418327469456857</v>
      </c>
      <c r="H87" s="5">
        <v>3.2244266090389706E-6</v>
      </c>
      <c r="I87" s="5">
        <v>1.1418328397630513</v>
      </c>
      <c r="J87" s="5">
        <v>2.2808922217569511E-6</v>
      </c>
      <c r="K87" s="5">
        <v>0.5121019011061847</v>
      </c>
      <c r="L87" s="5">
        <v>1.2908808979482342E-6</v>
      </c>
      <c r="M87" s="5">
        <v>0.51210281840677485</v>
      </c>
      <c r="N87" s="5">
        <v>1.384180052266191E-6</v>
      </c>
      <c r="O87" s="5">
        <v>0.51210235585860209</v>
      </c>
      <c r="P87" s="5">
        <v>9.4578503289754706E-7</v>
      </c>
      <c r="Q87" s="5">
        <v>0.34840490642089622</v>
      </c>
      <c r="R87" s="5">
        <v>9.9355785233347888E-7</v>
      </c>
      <c r="S87" s="5">
        <v>0.34840362946735492</v>
      </c>
      <c r="T87" s="5">
        <v>1.0273178984694871E-6</v>
      </c>
      <c r="U87" s="5">
        <v>0.34840591288608802</v>
      </c>
      <c r="V87" s="5">
        <v>1.0174692520259796E-6</v>
      </c>
      <c r="W87" s="5">
        <v>0.34840481824779451</v>
      </c>
      <c r="X87" s="5">
        <v>5.8709552293581091E-7</v>
      </c>
      <c r="Y87" s="5">
        <v>0.24158176805950479</v>
      </c>
      <c r="Z87" s="5">
        <v>1.2556102442998113E-6</v>
      </c>
      <c r="AA87" s="5">
        <v>0.24157706227284717</v>
      </c>
      <c r="AB87" s="5">
        <v>1.2141023644852532E-6</v>
      </c>
      <c r="AC87" s="5">
        <v>0.24157942183159575</v>
      </c>
      <c r="AD87" s="5">
        <v>8.9057860447055421E-7</v>
      </c>
      <c r="AE87" s="5">
        <v>0.23645506723101337</v>
      </c>
      <c r="AF87" s="5">
        <v>2.2048463080372884E-6</v>
      </c>
      <c r="AH87" s="5">
        <v>4.1699756294020481E-5</v>
      </c>
      <c r="AI87" s="5">
        <v>1.6452339711211365E-5</v>
      </c>
      <c r="AJ87" s="5">
        <v>5.3730179403517028E-5</v>
      </c>
      <c r="AK87" s="5">
        <v>-2.9884103080717163E-6</v>
      </c>
      <c r="AM87" s="6">
        <v>0.7212648159859294</v>
      </c>
      <c r="AO87" s="7">
        <v>-13.599294673372064</v>
      </c>
      <c r="AP87" s="7">
        <v>-0.11476002437227351</v>
      </c>
      <c r="AQ87" s="7">
        <v>38.586260494133384</v>
      </c>
      <c r="AR87" s="7">
        <v>14.919814546487942</v>
      </c>
      <c r="AT87" s="7">
        <v>1.2604754076050995</v>
      </c>
      <c r="AU87" s="7">
        <v>-20.564088311858519</v>
      </c>
      <c r="AV87" s="7">
        <v>28.061719221428305</v>
      </c>
      <c r="AW87" s="7">
        <v>4.5193609763405362</v>
      </c>
      <c r="AY87" s="7">
        <v>-0.46672244213841196</v>
      </c>
      <c r="AZ87" s="7">
        <v>-2.8330582514390912</v>
      </c>
      <c r="BA87" s="7">
        <v>7.4119610284917314</v>
      </c>
      <c r="BB87" s="7">
        <v>-13.923884377153861</v>
      </c>
      <c r="BD87" s="7">
        <v>19.591999032453344</v>
      </c>
      <c r="BE87" s="7">
        <v>-4.8437488054942079</v>
      </c>
      <c r="BF87" s="7">
        <v>-2.2821396479244527</v>
      </c>
      <c r="BH87" s="11">
        <v>3.3940942890111255E-6</v>
      </c>
    </row>
    <row r="88" spans="1:60" x14ac:dyDescent="0.3">
      <c r="A88" s="23">
        <v>44324</v>
      </c>
      <c r="B88" s="11" t="s">
        <v>104</v>
      </c>
      <c r="C88" s="11" t="s">
        <v>5</v>
      </c>
      <c r="D88" s="11" t="s">
        <v>105</v>
      </c>
      <c r="E88" s="5">
        <v>1.1418313171039431</v>
      </c>
      <c r="F88" s="5">
        <v>2.7186044134164111E-6</v>
      </c>
      <c r="G88" s="5">
        <v>1.1418342803653321</v>
      </c>
      <c r="H88" s="5">
        <v>2.8894840673915257E-6</v>
      </c>
      <c r="I88" s="5">
        <v>1.1418327896924276</v>
      </c>
      <c r="J88" s="5">
        <v>1.9840445512317901E-6</v>
      </c>
      <c r="K88" s="5">
        <v>0.51210200019386443</v>
      </c>
      <c r="L88" s="5">
        <v>1.0527867315531233E-6</v>
      </c>
      <c r="M88" s="5">
        <v>0.5121048784835277</v>
      </c>
      <c r="N88" s="5">
        <v>1.0488052441865696E-6</v>
      </c>
      <c r="O88" s="5">
        <v>0.51210343684882598</v>
      </c>
      <c r="P88" s="5">
        <v>7.4752373193379225E-7</v>
      </c>
      <c r="Q88" s="5">
        <v>0.34840497420801925</v>
      </c>
      <c r="R88" s="5">
        <v>7.8463793384564565E-7</v>
      </c>
      <c r="S88" s="5">
        <v>0.34840428795970385</v>
      </c>
      <c r="T88" s="5">
        <v>8.1096277120293289E-7</v>
      </c>
      <c r="U88" s="5">
        <v>0.34840532336214375</v>
      </c>
      <c r="V88" s="5">
        <v>8.2126008735379987E-7</v>
      </c>
      <c r="W88" s="5">
        <v>0.34840486278164778</v>
      </c>
      <c r="X88" s="5">
        <v>4.654070780085406E-7</v>
      </c>
      <c r="Y88" s="5">
        <v>0.24157924136003378</v>
      </c>
      <c r="Z88" s="5">
        <v>1.0401303049665504E-6</v>
      </c>
      <c r="AA88" s="5">
        <v>0.24157926130133911</v>
      </c>
      <c r="AB88" s="5">
        <v>1.0004624982535001E-6</v>
      </c>
      <c r="AC88" s="5">
        <v>0.24157925133937941</v>
      </c>
      <c r="AD88" s="5">
        <v>7.2125596044346886E-7</v>
      </c>
      <c r="AE88" s="5">
        <v>0.23645745880293792</v>
      </c>
      <c r="AF88" s="5">
        <v>1.6964952329213548E-6</v>
      </c>
      <c r="AH88" s="5">
        <v>3.0972028262182248E-5</v>
      </c>
      <c r="AI88" s="5">
        <v>1.464707114856697E-5</v>
      </c>
      <c r="AJ88" s="5">
        <v>4.9371669047662763E-5</v>
      </c>
      <c r="AK88" s="5">
        <v>-1.8281579980130604E-6</v>
      </c>
      <c r="AM88" s="6">
        <v>0.72169109836150502</v>
      </c>
      <c r="AO88" s="7">
        <v>-14.279041365639067</v>
      </c>
      <c r="AP88" s="7">
        <v>4.2001654645407172</v>
      </c>
      <c r="AQ88" s="7">
        <v>45.635931656962114</v>
      </c>
      <c r="AR88" s="7">
        <v>9.68001193268897</v>
      </c>
      <c r="AT88" s="7">
        <v>1.3501838767027152</v>
      </c>
      <c r="AU88" s="7">
        <v>-18.661345809412033</v>
      </c>
      <c r="AV88" s="7">
        <v>40.814944163303224</v>
      </c>
      <c r="AW88" s="7">
        <v>1.7520629618239525</v>
      </c>
      <c r="AY88" s="7">
        <v>2.0437256793570668</v>
      </c>
      <c r="AZ88" s="7">
        <v>-3.3776794129414256</v>
      </c>
      <c r="BA88" s="7">
        <v>8.7279520006866562</v>
      </c>
      <c r="BB88" s="7">
        <v>-18.357243097955056</v>
      </c>
      <c r="BD88" s="7">
        <v>19.945459523995623</v>
      </c>
      <c r="BE88" s="7">
        <v>-11.495868567856782</v>
      </c>
      <c r="BF88" s="7">
        <v>4.9543488969128191</v>
      </c>
      <c r="BH88" s="11">
        <v>4.7160852492206248E-6</v>
      </c>
    </row>
    <row r="89" spans="1:60" x14ac:dyDescent="0.3">
      <c r="A89" s="23">
        <v>44324</v>
      </c>
      <c r="B89" s="11" t="s">
        <v>104</v>
      </c>
      <c r="C89" s="11" t="s">
        <v>34</v>
      </c>
      <c r="D89" s="11" t="s">
        <v>106</v>
      </c>
      <c r="E89" s="5">
        <v>1.141827865182369</v>
      </c>
      <c r="F89" s="5">
        <v>3.442790327440613E-6</v>
      </c>
      <c r="G89" s="5">
        <v>1.1418263788821885</v>
      </c>
      <c r="H89" s="5">
        <v>2.9872141759727426E-6</v>
      </c>
      <c r="I89" s="5">
        <v>1.1418271272382359</v>
      </c>
      <c r="J89" s="5">
        <v>2.2807811823947186E-6</v>
      </c>
      <c r="K89" s="5">
        <v>0.51210134698795429</v>
      </c>
      <c r="L89" s="5">
        <v>1.2174823480205801E-6</v>
      </c>
      <c r="M89" s="5">
        <v>0.51210305046065052</v>
      </c>
      <c r="N89" s="5">
        <v>1.1838444674384406E-6</v>
      </c>
      <c r="O89" s="5">
        <v>0.51210219422569436</v>
      </c>
      <c r="P89" s="5">
        <v>8.5034851839782603E-7</v>
      </c>
      <c r="Q89" s="5">
        <v>0.34840556092431479</v>
      </c>
      <c r="R89" s="5">
        <v>9.222857079529744E-7</v>
      </c>
      <c r="S89" s="5">
        <v>0.34840394423115745</v>
      </c>
      <c r="T89" s="5">
        <v>9.1955030447915086E-7</v>
      </c>
      <c r="U89" s="5">
        <v>0.34840458005776132</v>
      </c>
      <c r="V89" s="5">
        <v>8.8737809396118367E-7</v>
      </c>
      <c r="W89" s="5">
        <v>0.34840469322166945</v>
      </c>
      <c r="X89" s="5">
        <v>5.2611481306494401E-7</v>
      </c>
      <c r="Y89" s="5">
        <v>0.24157818593488831</v>
      </c>
      <c r="Z89" s="5">
        <v>1.0790530876454145E-6</v>
      </c>
      <c r="AA89" s="5">
        <v>0.24157980831548115</v>
      </c>
      <c r="AB89" s="5">
        <v>1.2332536031242727E-6</v>
      </c>
      <c r="AC89" s="5">
        <v>0.24157899712518524</v>
      </c>
      <c r="AD89" s="5">
        <v>8.2039139639729142E-7</v>
      </c>
      <c r="AE89" s="5">
        <v>0.23645548483664192</v>
      </c>
      <c r="AF89" s="5">
        <v>2.031226187181456E-6</v>
      </c>
      <c r="AH89" s="5">
        <v>2.440451337737626E-5</v>
      </c>
      <c r="AI89" s="5">
        <v>1.1523238004721201E-5</v>
      </c>
      <c r="AJ89" s="5">
        <v>3.6005142664691284E-5</v>
      </c>
      <c r="AK89" s="5">
        <v>-1.3816709397877218E-6</v>
      </c>
      <c r="AM89" s="6">
        <v>0.72279632666720206</v>
      </c>
      <c r="AO89" s="7">
        <v>-12.668906091306553</v>
      </c>
      <c r="AP89" s="7">
        <v>-2.1277706229172466</v>
      </c>
      <c r="AQ89" s="7">
        <v>42.228439218972014</v>
      </c>
      <c r="AR89" s="7">
        <v>-0.39528525708210083</v>
      </c>
      <c r="AT89" s="7">
        <v>3.2462795354071261</v>
      </c>
      <c r="AU89" s="7">
        <v>-19.316091069754293</v>
      </c>
      <c r="AV89" s="7">
        <v>35.838586570191566</v>
      </c>
      <c r="AW89" s="7">
        <v>1.4021402385822057</v>
      </c>
      <c r="AY89" s="7">
        <v>1.5765867651396093</v>
      </c>
      <c r="AZ89" s="7">
        <v>-3.6421456226509719</v>
      </c>
      <c r="BA89" s="7">
        <v>5.7604144512168887</v>
      </c>
      <c r="BB89" s="7">
        <v>-17.619996174889074</v>
      </c>
      <c r="BD89" s="7">
        <v>23.27400509538613</v>
      </c>
      <c r="BE89" s="7">
        <v>-11.779381232868147</v>
      </c>
      <c r="BF89" s="7">
        <v>6.8480049690844425</v>
      </c>
      <c r="BH89" s="11">
        <v>6.3509909827482354E-6</v>
      </c>
    </row>
    <row r="90" spans="1:60" x14ac:dyDescent="0.3">
      <c r="A90" s="23">
        <v>44328</v>
      </c>
      <c r="B90" s="11" t="s">
        <v>104</v>
      </c>
      <c r="C90" s="11" t="s">
        <v>7</v>
      </c>
      <c r="D90" s="11" t="s">
        <v>105</v>
      </c>
      <c r="E90" s="5">
        <v>1.1418332903969048</v>
      </c>
      <c r="F90" s="5">
        <v>3.0917543691203127E-6</v>
      </c>
      <c r="G90" s="5">
        <v>1.141834371563055</v>
      </c>
      <c r="H90" s="5">
        <v>3.3466677852913975E-6</v>
      </c>
      <c r="I90" s="5">
        <v>1.1418338302751807</v>
      </c>
      <c r="J90" s="5">
        <v>2.2767240369366148E-6</v>
      </c>
      <c r="K90" s="5">
        <v>0.51210082337487461</v>
      </c>
      <c r="L90" s="5">
        <v>1.1263661018724667E-6</v>
      </c>
      <c r="M90" s="5">
        <v>0.51210355031630472</v>
      </c>
      <c r="N90" s="5">
        <v>1.2566543391946876E-6</v>
      </c>
      <c r="O90" s="5">
        <v>0.5121021850586035</v>
      </c>
      <c r="P90" s="5">
        <v>8.4887713488447307E-7</v>
      </c>
      <c r="Q90" s="5">
        <v>0.34840535963978536</v>
      </c>
      <c r="R90" s="5">
        <v>8.8033124757929231E-7</v>
      </c>
      <c r="S90" s="5">
        <v>0.34840360065299303</v>
      </c>
      <c r="T90" s="5">
        <v>8.9321387380420401E-7</v>
      </c>
      <c r="U90" s="5">
        <v>0.34840481104161836</v>
      </c>
      <c r="V90" s="5">
        <v>9.9354554417706624E-7</v>
      </c>
      <c r="W90" s="5">
        <v>0.34840459468298168</v>
      </c>
      <c r="X90" s="5">
        <v>5.3446236411614387E-7</v>
      </c>
      <c r="Y90" s="5">
        <v>0.24157802247691412</v>
      </c>
      <c r="Z90" s="5">
        <v>1.2493127481920335E-6</v>
      </c>
      <c r="AA90" s="5">
        <v>0.24157824053223967</v>
      </c>
      <c r="AB90" s="5">
        <v>1.1945389357524133E-6</v>
      </c>
      <c r="AC90" s="5">
        <v>0.24157813122212168</v>
      </c>
      <c r="AD90" s="5">
        <v>8.6382736080263808E-7</v>
      </c>
      <c r="AE90" s="5">
        <v>0.23645034893783162</v>
      </c>
      <c r="AF90" s="5">
        <v>2.0525148297408003E-6</v>
      </c>
      <c r="AH90" s="5">
        <v>1.1649988260584215E-5</v>
      </c>
      <c r="AI90" s="5">
        <v>6.5481978195916187E-6</v>
      </c>
      <c r="AJ90" s="5">
        <v>3.1394834802126546E-5</v>
      </c>
      <c r="AK90" s="5">
        <v>-1.9038723019521829E-6</v>
      </c>
      <c r="AM90" s="6">
        <v>0.72345456701341082</v>
      </c>
      <c r="AO90" s="7">
        <v>-21.317877420545805</v>
      </c>
      <c r="AP90" s="7">
        <v>-13.806333701404938</v>
      </c>
      <c r="AQ90" s="7">
        <v>63.063393390017097</v>
      </c>
      <c r="AR90" s="7">
        <v>23.616547840887847</v>
      </c>
      <c r="AT90" s="7">
        <v>8.3639136991831009</v>
      </c>
      <c r="AU90" s="7">
        <v>-37.404115800776516</v>
      </c>
      <c r="AV90" s="7">
        <v>43.621479683952913</v>
      </c>
      <c r="AW90" s="7">
        <v>7.0845112514206221</v>
      </c>
      <c r="AY90" s="7">
        <v>2.3922796474895591</v>
      </c>
      <c r="AZ90" s="7">
        <v>-10.909643984646777</v>
      </c>
      <c r="BA90" s="7">
        <v>17.128627294082932</v>
      </c>
      <c r="BB90" s="7">
        <v>-27.572682345655686</v>
      </c>
      <c r="BD90" s="7">
        <v>26.065181901957502</v>
      </c>
      <c r="BE90" s="7">
        <v>-19.895729629459957</v>
      </c>
      <c r="BF90" s="7">
        <v>-13.954696907347852</v>
      </c>
      <c r="BH90" s="11">
        <v>8.6089038630243751E-6</v>
      </c>
    </row>
    <row r="91" spans="1:60" x14ac:dyDescent="0.3">
      <c r="A91" s="23">
        <v>44333</v>
      </c>
      <c r="B91" s="11" t="s">
        <v>104</v>
      </c>
      <c r="C91" s="11" t="s">
        <v>8</v>
      </c>
      <c r="D91" s="11" t="s">
        <v>105</v>
      </c>
      <c r="E91" s="5">
        <v>1.1418380222036695</v>
      </c>
      <c r="F91" s="5">
        <v>3.0745525872038108E-6</v>
      </c>
      <c r="G91" s="5">
        <v>1.141838072609511</v>
      </c>
      <c r="H91" s="5">
        <v>2.9910722968095872E-6</v>
      </c>
      <c r="I91" s="5">
        <v>1.1418380473626832</v>
      </c>
      <c r="J91" s="5">
        <v>2.1438968525113203E-6</v>
      </c>
      <c r="K91" s="5">
        <v>0.51210211646016901</v>
      </c>
      <c r="L91" s="5">
        <v>1.1357137316268568E-6</v>
      </c>
      <c r="M91" s="5">
        <v>0.512103156304058</v>
      </c>
      <c r="N91" s="5">
        <v>1.1498493264469837E-6</v>
      </c>
      <c r="O91" s="5">
        <v>0.51210263683540269</v>
      </c>
      <c r="P91" s="5">
        <v>8.0832424278675333E-7</v>
      </c>
      <c r="Q91" s="5">
        <v>0.34840605380600326</v>
      </c>
      <c r="R91" s="5">
        <v>8.5926372815200589E-7</v>
      </c>
      <c r="S91" s="5">
        <v>0.34840452747495687</v>
      </c>
      <c r="T91" s="5">
        <v>8.0413346642240889E-7</v>
      </c>
      <c r="U91" s="5">
        <v>0.3484046833593693</v>
      </c>
      <c r="V91" s="5">
        <v>8.5045060648514503E-7</v>
      </c>
      <c r="W91" s="5">
        <v>0.34840508797765152</v>
      </c>
      <c r="X91" s="5">
        <v>4.8484915596449514E-7</v>
      </c>
      <c r="Y91" s="5">
        <v>0.24157897642396842</v>
      </c>
      <c r="Z91" s="5">
        <v>1.1138748000593811E-6</v>
      </c>
      <c r="AA91" s="5">
        <v>0.24157933478707447</v>
      </c>
      <c r="AB91" s="5">
        <v>1.0880160209150979E-6</v>
      </c>
      <c r="AC91" s="5">
        <v>0.24157915513686851</v>
      </c>
      <c r="AD91" s="5">
        <v>7.7832239638029361E-7</v>
      </c>
      <c r="AE91" s="5">
        <v>0.23645870625809637</v>
      </c>
      <c r="AF91" s="5">
        <v>1.8880441925036445E-6</v>
      </c>
      <c r="AH91" s="5">
        <v>1.9849461280480836E-5</v>
      </c>
      <c r="AI91" s="5">
        <v>1.004965091095191E-5</v>
      </c>
      <c r="AJ91" s="5">
        <v>3.412275418335489E-5</v>
      </c>
      <c r="AK91" s="5">
        <v>-7.8886293126772856E-7</v>
      </c>
      <c r="AM91" s="6">
        <v>0.72341867735415</v>
      </c>
      <c r="AO91" s="7">
        <v>-2.4529896140990104</v>
      </c>
      <c r="AP91" s="7">
        <v>13.942864441007785</v>
      </c>
      <c r="AQ91" s="7">
        <v>39.847602227194301</v>
      </c>
      <c r="AR91" s="7">
        <v>12.970170736759101</v>
      </c>
      <c r="AT91" s="7">
        <v>2.7387448684468296</v>
      </c>
      <c r="AU91" s="7">
        <v>-10.602590512442944</v>
      </c>
      <c r="AV91" s="7">
        <v>26.881669671130481</v>
      </c>
      <c r="AW91" s="7">
        <v>7.0977384147852263</v>
      </c>
      <c r="AY91" s="7">
        <v>4.5752516240060714</v>
      </c>
      <c r="AZ91" s="7">
        <v>-0.29621347119590524</v>
      </c>
      <c r="BA91" s="7">
        <v>2.4309766577523817</v>
      </c>
      <c r="BB91" s="7">
        <v>-13.712335966586942</v>
      </c>
      <c r="BD91" s="7">
        <v>17.102014132186483</v>
      </c>
      <c r="BE91" s="7">
        <v>-9.0344575195411281</v>
      </c>
      <c r="BF91" s="7">
        <v>8.6092610365184896</v>
      </c>
      <c r="BH91" s="11">
        <v>6.8894879498782038E-6</v>
      </c>
    </row>
    <row r="92" spans="1:60" x14ac:dyDescent="0.3">
      <c r="A92" s="23">
        <v>44336</v>
      </c>
      <c r="B92" s="11" t="s">
        <v>104</v>
      </c>
      <c r="C92" s="11" t="s">
        <v>9</v>
      </c>
      <c r="D92" s="11" t="s">
        <v>105</v>
      </c>
      <c r="E92" s="5">
        <v>1.1418316502691856</v>
      </c>
      <c r="F92" s="5">
        <v>2.7715688974582431E-6</v>
      </c>
      <c r="G92" s="5">
        <v>1.1418328558557853</v>
      </c>
      <c r="H92" s="5">
        <v>2.8323724580971746E-6</v>
      </c>
      <c r="I92" s="5">
        <v>1.1418322525369491</v>
      </c>
      <c r="J92" s="5">
        <v>1.9808278275844764E-6</v>
      </c>
      <c r="K92" s="5">
        <v>0.51210128020784618</v>
      </c>
      <c r="L92" s="5">
        <v>9.9907161042350147E-7</v>
      </c>
      <c r="M92" s="5">
        <v>0.51210270640553146</v>
      </c>
      <c r="N92" s="5">
        <v>1.0561644844840466E-6</v>
      </c>
      <c r="O92" s="5">
        <v>0.51210199954007141</v>
      </c>
      <c r="P92" s="5">
        <v>7.2820138759746181E-7</v>
      </c>
      <c r="Q92" s="5">
        <v>0.34840591681142336</v>
      </c>
      <c r="R92" s="5">
        <v>8.077619041235316E-7</v>
      </c>
      <c r="S92" s="5">
        <v>0.34840305656056286</v>
      </c>
      <c r="T92" s="5">
        <v>7.087195663766905E-7</v>
      </c>
      <c r="U92" s="5">
        <v>0.34840374827829906</v>
      </c>
      <c r="V92" s="5">
        <v>7.5669964309018357E-7</v>
      </c>
      <c r="W92" s="5">
        <v>0.34840424446202328</v>
      </c>
      <c r="X92" s="5">
        <v>4.4192761313750395E-7</v>
      </c>
      <c r="Y92" s="5">
        <v>0.24157811205166901</v>
      </c>
      <c r="Z92" s="5">
        <v>9.9507447897533956E-7</v>
      </c>
      <c r="AA92" s="5">
        <v>0.2415795785930237</v>
      </c>
      <c r="AB92" s="5">
        <v>1.004714640490343E-6</v>
      </c>
      <c r="AC92" s="5">
        <v>0.24157884789072062</v>
      </c>
      <c r="AD92" s="5">
        <v>7.0809102049409357E-7</v>
      </c>
      <c r="AE92" s="5">
        <v>0.23644871486467858</v>
      </c>
      <c r="AF92" s="5">
        <v>1.7746556466351171E-6</v>
      </c>
      <c r="AH92" s="5">
        <v>2.6571716365682442E-5</v>
      </c>
      <c r="AI92" s="5">
        <v>1.462834099953478E-5</v>
      </c>
      <c r="AJ92" s="5">
        <v>6.3623697935713276E-5</v>
      </c>
      <c r="AK92" s="5">
        <v>-2.7694305848192995E-6</v>
      </c>
      <c r="AM92" s="6">
        <v>0.72088433197540269</v>
      </c>
      <c r="AO92" s="7">
        <v>-13.396597962400669</v>
      </c>
      <c r="AP92" s="7">
        <v>-16.798266688100583</v>
      </c>
      <c r="AQ92" s="7">
        <v>65.891609797086304</v>
      </c>
      <c r="AR92" s="7">
        <v>35.589494848720094</v>
      </c>
      <c r="AT92" s="7">
        <v>14.864092832800324</v>
      </c>
      <c r="AU92" s="7">
        <v>-41.169849637312517</v>
      </c>
      <c r="AV92" s="7">
        <v>39.905423196762158</v>
      </c>
      <c r="AW92" s="7">
        <v>20.368725162533963</v>
      </c>
      <c r="AY92" s="7">
        <v>8.424307837318068</v>
      </c>
      <c r="AZ92" s="7">
        <v>-11.912318209739148</v>
      </c>
      <c r="BA92" s="7">
        <v>15.846832778443343</v>
      </c>
      <c r="BB92" s="7">
        <v>-27.615475605258233</v>
      </c>
      <c r="BD92" s="7">
        <v>30.806081257717111</v>
      </c>
      <c r="BE92" s="7">
        <v>-16.739097704943084</v>
      </c>
      <c r="BF92" s="7">
        <v>-14.125432586720166</v>
      </c>
      <c r="BH92" s="11">
        <v>2.3286090331407308E-6</v>
      </c>
    </row>
    <row r="93" spans="1:60" x14ac:dyDescent="0.3">
      <c r="H93" s="20" t="s">
        <v>10</v>
      </c>
      <c r="I93" s="5">
        <f>AVERAGE(I87:I92)</f>
        <v>1.1418328144780883</v>
      </c>
      <c r="N93" s="20" t="s">
        <v>10</v>
      </c>
      <c r="O93" s="5">
        <f>AVERAGE(O87:O92)</f>
        <v>0.51210246806119997</v>
      </c>
      <c r="V93" s="20" t="s">
        <v>10</v>
      </c>
      <c r="W93" s="5">
        <f>AVERAGE(W87:W92)</f>
        <v>0.34840471689562807</v>
      </c>
      <c r="AB93" s="20" t="s">
        <v>10</v>
      </c>
      <c r="AC93" s="5">
        <f>AVERAGE(AC87:AC92)</f>
        <v>0.24157896742431187</v>
      </c>
      <c r="AD93" s="20" t="s">
        <v>10</v>
      </c>
      <c r="AE93" s="5">
        <f>AVERAGE(AE87:AE92)</f>
        <v>0.23645429682186661</v>
      </c>
    </row>
    <row r="94" spans="1:60" x14ac:dyDescent="0.3">
      <c r="H94" s="19" t="s">
        <v>75</v>
      </c>
      <c r="I94" s="7" cm="1">
        <f t="array" ref="I94">2*STDEV(I87:I92/I93)*1000000</f>
        <v>6.1218134405937592</v>
      </c>
      <c r="N94" s="19" t="s">
        <v>75</v>
      </c>
      <c r="O94" s="7" cm="1">
        <f t="array" ref="O94">2*STDEV(O87:O92/O93)*1000000</f>
        <v>2.0325042238082802</v>
      </c>
      <c r="V94" s="19" t="s">
        <v>75</v>
      </c>
      <c r="W94" s="7" cm="1">
        <f t="array" ref="W94">2*STDEV(W87:W92/W93)*1000000</f>
        <v>1.6396936349344811</v>
      </c>
      <c r="AB94" s="19" t="s">
        <v>75</v>
      </c>
      <c r="AC94" s="7" cm="1">
        <f t="array" ref="AC94">2*STDEV(AC87:AC92/AC93)*1000000</f>
        <v>3.7698112044881813</v>
      </c>
      <c r="AD94" s="19" t="s">
        <v>75</v>
      </c>
      <c r="AE94" s="7" cm="1">
        <f t="array" ref="AE94">2*STDEV(AE87:AE92/AE93)*1000000</f>
        <v>33.44829106736367</v>
      </c>
    </row>
    <row r="95" spans="1:60" x14ac:dyDescent="0.3">
      <c r="A95" s="31" t="s">
        <v>115</v>
      </c>
      <c r="AG95" s="32"/>
      <c r="AL95" s="4"/>
      <c r="AN95" s="4"/>
    </row>
    <row r="96" spans="1:60" s="18" customFormat="1" ht="16.2" x14ac:dyDescent="0.35">
      <c r="A96" s="33" t="s">
        <v>0</v>
      </c>
      <c r="B96" s="26" t="s">
        <v>1</v>
      </c>
      <c r="C96" s="26" t="s">
        <v>2</v>
      </c>
      <c r="D96" s="26" t="s">
        <v>3</v>
      </c>
      <c r="E96" s="27" t="s">
        <v>41</v>
      </c>
      <c r="F96" s="27" t="s">
        <v>286</v>
      </c>
      <c r="G96" s="27" t="s">
        <v>42</v>
      </c>
      <c r="H96" s="27" t="s">
        <v>286</v>
      </c>
      <c r="I96" s="27" t="s">
        <v>43</v>
      </c>
      <c r="J96" s="27" t="s">
        <v>286</v>
      </c>
      <c r="K96" s="27" t="s">
        <v>44</v>
      </c>
      <c r="L96" s="27" t="s">
        <v>286</v>
      </c>
      <c r="M96" s="27" t="s">
        <v>45</v>
      </c>
      <c r="N96" s="27" t="s">
        <v>286</v>
      </c>
      <c r="O96" s="27" t="s">
        <v>46</v>
      </c>
      <c r="P96" s="27" t="s">
        <v>286</v>
      </c>
      <c r="Q96" s="27" t="s">
        <v>47</v>
      </c>
      <c r="R96" s="27" t="s">
        <v>286</v>
      </c>
      <c r="S96" s="27" t="s">
        <v>48</v>
      </c>
      <c r="T96" s="27" t="s">
        <v>286</v>
      </c>
      <c r="U96" s="27" t="s">
        <v>49</v>
      </c>
      <c r="V96" s="27" t="s">
        <v>286</v>
      </c>
      <c r="W96" s="27" t="s">
        <v>50</v>
      </c>
      <c r="X96" s="27" t="s">
        <v>286</v>
      </c>
      <c r="Y96" s="27" t="s">
        <v>51</v>
      </c>
      <c r="Z96" s="27" t="s">
        <v>286</v>
      </c>
      <c r="AA96" s="27" t="s">
        <v>52</v>
      </c>
      <c r="AB96" s="27" t="s">
        <v>286</v>
      </c>
      <c r="AC96" s="27" t="s">
        <v>53</v>
      </c>
      <c r="AD96" s="27" t="s">
        <v>286</v>
      </c>
      <c r="AE96" s="27" t="s">
        <v>54</v>
      </c>
      <c r="AF96" s="27" t="s">
        <v>286</v>
      </c>
      <c r="AG96" s="34"/>
      <c r="AH96" s="27" t="s">
        <v>55</v>
      </c>
      <c r="AI96" s="27" t="s">
        <v>56</v>
      </c>
      <c r="AJ96" s="27" t="s">
        <v>57</v>
      </c>
      <c r="AK96" s="27" t="s">
        <v>58</v>
      </c>
      <c r="AL96" s="28"/>
      <c r="AM96" s="27" t="s">
        <v>59</v>
      </c>
      <c r="AN96" s="35"/>
      <c r="AO96" s="30" t="s">
        <v>76</v>
      </c>
      <c r="AP96" s="36" t="s">
        <v>13</v>
      </c>
      <c r="AQ96" s="30" t="s">
        <v>77</v>
      </c>
      <c r="AR96" s="36" t="s">
        <v>13</v>
      </c>
      <c r="AS96" s="30" t="s">
        <v>78</v>
      </c>
      <c r="AT96" s="36" t="s">
        <v>13</v>
      </c>
      <c r="AU96" s="30" t="s">
        <v>79</v>
      </c>
      <c r="AV96" s="36" t="s">
        <v>13</v>
      </c>
      <c r="AW96" s="30" t="s">
        <v>80</v>
      </c>
      <c r="AX96" s="36" t="s">
        <v>13</v>
      </c>
      <c r="AY96" s="97"/>
      <c r="AZ96" s="98" t="s">
        <v>339</v>
      </c>
      <c r="BA96" s="30"/>
      <c r="BB96" s="27" t="s">
        <v>17</v>
      </c>
      <c r="BC96" s="30" t="s">
        <v>18</v>
      </c>
      <c r="BD96" s="14"/>
      <c r="BE96" s="14"/>
      <c r="BF96" s="14"/>
    </row>
    <row r="97" spans="1:60" x14ac:dyDescent="0.3">
      <c r="A97" s="23">
        <v>44335</v>
      </c>
      <c r="B97" s="11" t="s">
        <v>104</v>
      </c>
      <c r="C97" s="11" t="s">
        <v>109</v>
      </c>
      <c r="D97" s="11" t="s">
        <v>110</v>
      </c>
      <c r="E97" s="5">
        <v>1.1418339230325347</v>
      </c>
      <c r="F97" s="5">
        <v>3.367147875204949E-6</v>
      </c>
      <c r="G97" s="5">
        <v>1.1418352890300014</v>
      </c>
      <c r="H97" s="5">
        <v>3.0530137295258308E-6</v>
      </c>
      <c r="I97" s="5">
        <v>1.1418346071948111</v>
      </c>
      <c r="J97" s="5">
        <v>2.2715918076750069E-6</v>
      </c>
      <c r="K97" s="5">
        <v>0.51294081416354498</v>
      </c>
      <c r="L97" s="5">
        <v>1.1869341824117009E-6</v>
      </c>
      <c r="M97" s="5">
        <v>0.51294370601984285</v>
      </c>
      <c r="N97" s="5">
        <v>1.2263901074144856E-6</v>
      </c>
      <c r="O97" s="5">
        <v>0.51294226631877404</v>
      </c>
      <c r="P97" s="5">
        <v>8.5732803246108744E-7</v>
      </c>
      <c r="Q97" s="5">
        <v>0.34840424945460857</v>
      </c>
      <c r="R97" s="5">
        <v>8.6888074109312351E-7</v>
      </c>
      <c r="S97" s="5">
        <v>0.34840331108995043</v>
      </c>
      <c r="T97" s="5">
        <v>9.2916584211865143E-7</v>
      </c>
      <c r="U97" s="5">
        <v>0.34840392763872391</v>
      </c>
      <c r="V97" s="5">
        <v>9.3879632663986598E-7</v>
      </c>
      <c r="W97" s="5">
        <v>0.34840382993652186</v>
      </c>
      <c r="X97" s="5">
        <v>5.2699716481693308E-7</v>
      </c>
      <c r="Y97" s="5">
        <v>0.24158154752355115</v>
      </c>
      <c r="Z97" s="5">
        <v>1.1731279234650745E-6</v>
      </c>
      <c r="AA97" s="5">
        <v>0.24157975060884354</v>
      </c>
      <c r="AB97" s="5">
        <v>1.1004093891987399E-6</v>
      </c>
      <c r="AC97" s="5">
        <v>0.24158065139985277</v>
      </c>
      <c r="AD97" s="5">
        <v>8.0575373821038179E-7</v>
      </c>
      <c r="AE97" s="5">
        <v>0.23645451965084521</v>
      </c>
      <c r="AF97" s="5">
        <v>1.8996944244061264E-6</v>
      </c>
      <c r="AH97" s="5">
        <v>8.7447275403995287E-2</v>
      </c>
      <c r="AI97" s="5">
        <v>5.3191554735165328E-5</v>
      </c>
      <c r="AJ97" s="5">
        <v>1.8969049058758571</v>
      </c>
      <c r="AK97" s="5">
        <v>-5.4390317063451206E-6</v>
      </c>
      <c r="AM97" s="6">
        <v>0.72132705284691068</v>
      </c>
      <c r="AO97" s="14">
        <f t="shared" ref="AO97:AO98" si="10">(I97/I$93-1)*1000000</f>
        <v>1.5700343343194589</v>
      </c>
      <c r="AP97" s="14">
        <f>MAX(J97/I97*1000000,I$94,'S-3 Medium-term 142Nd precision'!B$12)</f>
        <v>6.1218134405937592</v>
      </c>
      <c r="AQ97" s="15">
        <f t="shared" ref="AQ97:AQ98" si="11">(O97/0.51263-1)*10000</f>
        <v>6.0914561920677457</v>
      </c>
      <c r="AR97" s="15">
        <f>MAX(P97/O97*10000,O$94/100,'S-3 Medium-term 142Nd precision'!C$12)</f>
        <v>4.2563119610790796E-2</v>
      </c>
      <c r="AS97" s="14">
        <f t="shared" ref="AS97:AS98" si="12">(W97/W$93-1)*1000000</f>
        <v>-2.5457723825672574</v>
      </c>
      <c r="AT97" s="14">
        <f>MAX(X97/W97*1000000,W$94,'S-3 Medium-term 142Nd precision'!D$12)</f>
        <v>3.0853639530316457</v>
      </c>
      <c r="AU97" s="14">
        <f t="shared" ref="AU97:AU98" si="13">(AC97/AC$93-1)*1000000</f>
        <v>6.9707042746891545</v>
      </c>
      <c r="AV97" s="14">
        <f>MAX(AD97/AC97*1000000,AC$94,'S-3 Medium-term 142Nd precision'!E$12)</f>
        <v>7.7889300386222713</v>
      </c>
      <c r="AW97" s="16">
        <f t="shared" ref="AW97:AW98" si="14">(AE97/AE$93-1)*1000000</f>
        <v>0.94237652525919202</v>
      </c>
      <c r="AX97" s="16">
        <f>MAX(AF97/AE97*1000000,AE$94,'S-3 Medium-term 142Nd precision'!F$12)</f>
        <v>34.241021852437889</v>
      </c>
      <c r="AZ97" s="99">
        <v>2.1819760619769719E-6</v>
      </c>
      <c r="BB97" s="7" t="s">
        <v>112</v>
      </c>
      <c r="BC97" s="7" t="s">
        <v>20</v>
      </c>
    </row>
    <row r="98" spans="1:60" x14ac:dyDescent="0.3">
      <c r="A98" s="23">
        <v>44337</v>
      </c>
      <c r="B98" s="11" t="s">
        <v>104</v>
      </c>
      <c r="C98" s="11" t="s">
        <v>111</v>
      </c>
      <c r="D98" s="11" t="s">
        <v>110</v>
      </c>
      <c r="E98" s="5">
        <v>1.1418314970455348</v>
      </c>
      <c r="F98" s="5">
        <v>3.6955933866921015E-6</v>
      </c>
      <c r="G98" s="5">
        <v>1.1418389311248787</v>
      </c>
      <c r="H98" s="5">
        <v>3.6373467376886513E-6</v>
      </c>
      <c r="I98" s="5">
        <v>1.1418352309043911</v>
      </c>
      <c r="J98" s="5">
        <v>2.6066115846518235E-6</v>
      </c>
      <c r="K98" s="5">
        <v>0.51294071819676357</v>
      </c>
      <c r="L98" s="5">
        <v>1.4328905999990438E-6</v>
      </c>
      <c r="M98" s="5">
        <v>0.51294287620751267</v>
      </c>
      <c r="N98" s="5">
        <v>1.4595730568504461E-6</v>
      </c>
      <c r="O98" s="5">
        <v>0.51294179556975539</v>
      </c>
      <c r="P98" s="5">
        <v>1.0253280707785244E-6</v>
      </c>
      <c r="Q98" s="5">
        <v>0.3484046857024376</v>
      </c>
      <c r="R98" s="5">
        <v>1.0295313494500112E-6</v>
      </c>
      <c r="S98" s="5">
        <v>0.34840392008097093</v>
      </c>
      <c r="T98" s="5">
        <v>1.086314951906242E-6</v>
      </c>
      <c r="U98" s="5">
        <v>0.34840520413659715</v>
      </c>
      <c r="V98" s="5">
        <v>1.0071395004909075E-6</v>
      </c>
      <c r="W98" s="5">
        <v>0.34840460366352344</v>
      </c>
      <c r="X98" s="5">
        <v>6.0166693641914485E-7</v>
      </c>
      <c r="Y98" s="5">
        <v>0.24157885429787168</v>
      </c>
      <c r="Z98" s="5">
        <v>1.3978526859689676E-6</v>
      </c>
      <c r="AA98" s="5">
        <v>0.24157913663321667</v>
      </c>
      <c r="AB98" s="5">
        <v>1.30395626951098E-6</v>
      </c>
      <c r="AC98" s="5">
        <v>0.24157899589203269</v>
      </c>
      <c r="AD98" s="5">
        <v>9.549539989215646E-7</v>
      </c>
      <c r="AE98" s="5">
        <v>0.23644752449804071</v>
      </c>
      <c r="AF98" s="5">
        <v>2.3945581621508515E-6</v>
      </c>
      <c r="AH98" s="5">
        <v>7.733727252585712E-2</v>
      </c>
      <c r="AI98" s="5">
        <v>1.8405938259730558E-5</v>
      </c>
      <c r="AJ98" s="5">
        <v>1.5800122312290836</v>
      </c>
      <c r="AK98" s="5">
        <v>-4.0813015046966089E-6</v>
      </c>
      <c r="AM98" s="6">
        <v>0.72142816030938073</v>
      </c>
      <c r="AO98" s="14">
        <f t="shared" si="10"/>
        <v>2.116269800733761</v>
      </c>
      <c r="AP98" s="14">
        <f>MAX(J98/I98*1000000,I$94,'S-3 Medium-term 142Nd precision'!B$12)</f>
        <v>6.1218134405937592</v>
      </c>
      <c r="AQ98" s="15">
        <f t="shared" si="11"/>
        <v>6.0822731747145475</v>
      </c>
      <c r="AR98" s="15">
        <f>MAX(P98/O98*10000,O$94/100,'S-3 Medium-term 142Nd precision'!C$12)</f>
        <v>4.2563119610790796E-2</v>
      </c>
      <c r="AS98" s="14">
        <f t="shared" si="12"/>
        <v>-0.32500164071080917</v>
      </c>
      <c r="AT98" s="14">
        <f>MAX(X98/W98*1000000,W$94,'S-3 Medium-term 142Nd precision'!D$12)</f>
        <v>3.0853639530316457</v>
      </c>
      <c r="AU98" s="14">
        <f t="shared" si="13"/>
        <v>0.11784022890815038</v>
      </c>
      <c r="AV98" s="14">
        <f>MAX(AD98/AC98*1000000,AC$94,'S-3 Medium-term 142Nd precision'!E$12)</f>
        <v>7.7889300386222713</v>
      </c>
      <c r="AW98" s="16">
        <f t="shared" si="14"/>
        <v>-28.641153562936061</v>
      </c>
      <c r="AX98" s="16">
        <f>MAX(AF98/AE98*1000000,AE$94,'S-3 Medium-term 142Nd precision'!F$12)</f>
        <v>34.241021852437889</v>
      </c>
      <c r="AZ98" s="99">
        <v>1.6656710468835693E-6</v>
      </c>
      <c r="BB98" s="7" t="s">
        <v>112</v>
      </c>
      <c r="BC98" s="7" t="s">
        <v>20</v>
      </c>
    </row>
    <row r="99" spans="1:60" s="39" customFormat="1" ht="15" thickBot="1" x14ac:dyDescent="0.35">
      <c r="A99" s="38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M99" s="41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</row>
    <row r="101" spans="1:60" x14ac:dyDescent="0.3">
      <c r="A101" s="24" t="s">
        <v>113</v>
      </c>
      <c r="AL101" s="4"/>
      <c r="AN101" s="4"/>
    </row>
    <row r="102" spans="1:60" ht="16.2" x14ac:dyDescent="0.35">
      <c r="A102" s="25" t="s">
        <v>0</v>
      </c>
      <c r="B102" s="26" t="s">
        <v>1</v>
      </c>
      <c r="C102" s="26" t="s">
        <v>2</v>
      </c>
      <c r="D102" s="26" t="s">
        <v>3</v>
      </c>
      <c r="E102" s="27" t="s">
        <v>41</v>
      </c>
      <c r="F102" s="27" t="s">
        <v>286</v>
      </c>
      <c r="G102" s="27" t="s">
        <v>42</v>
      </c>
      <c r="H102" s="27" t="s">
        <v>286</v>
      </c>
      <c r="I102" s="27" t="s">
        <v>43</v>
      </c>
      <c r="J102" s="27" t="s">
        <v>286</v>
      </c>
      <c r="K102" s="27" t="s">
        <v>44</v>
      </c>
      <c r="L102" s="27" t="s">
        <v>286</v>
      </c>
      <c r="M102" s="27" t="s">
        <v>45</v>
      </c>
      <c r="N102" s="27" t="s">
        <v>286</v>
      </c>
      <c r="O102" s="27" t="s">
        <v>46</v>
      </c>
      <c r="P102" s="27" t="s">
        <v>286</v>
      </c>
      <c r="Q102" s="27" t="s">
        <v>47</v>
      </c>
      <c r="R102" s="27" t="s">
        <v>286</v>
      </c>
      <c r="S102" s="27" t="s">
        <v>48</v>
      </c>
      <c r="T102" s="27" t="s">
        <v>286</v>
      </c>
      <c r="U102" s="27" t="s">
        <v>49</v>
      </c>
      <c r="V102" s="27" t="s">
        <v>286</v>
      </c>
      <c r="W102" s="27" t="s">
        <v>50</v>
      </c>
      <c r="X102" s="27" t="s">
        <v>286</v>
      </c>
      <c r="Y102" s="27" t="s">
        <v>51</v>
      </c>
      <c r="Z102" s="27" t="s">
        <v>286</v>
      </c>
      <c r="AA102" s="27" t="s">
        <v>52</v>
      </c>
      <c r="AB102" s="27" t="s">
        <v>286</v>
      </c>
      <c r="AC102" s="27" t="s">
        <v>53</v>
      </c>
      <c r="AD102" s="27" t="s">
        <v>286</v>
      </c>
      <c r="AE102" s="27" t="s">
        <v>54</v>
      </c>
      <c r="AF102" s="27" t="s">
        <v>286</v>
      </c>
      <c r="AG102" s="27"/>
      <c r="AH102" s="27" t="s">
        <v>55</v>
      </c>
      <c r="AI102" s="27" t="s">
        <v>56</v>
      </c>
      <c r="AJ102" s="27" t="s">
        <v>57</v>
      </c>
      <c r="AK102" s="27" t="s">
        <v>58</v>
      </c>
      <c r="AL102" s="28"/>
      <c r="AM102" s="29" t="s">
        <v>59</v>
      </c>
      <c r="AN102" s="28"/>
      <c r="AO102" s="30" t="s">
        <v>60</v>
      </c>
      <c r="AP102" s="30" t="s">
        <v>61</v>
      </c>
      <c r="AQ102" s="30" t="s">
        <v>62</v>
      </c>
      <c r="AR102" s="30" t="s">
        <v>63</v>
      </c>
      <c r="AS102" s="30"/>
      <c r="AT102" s="30" t="s">
        <v>64</v>
      </c>
      <c r="AU102" s="30" t="s">
        <v>65</v>
      </c>
      <c r="AV102" s="30" t="s">
        <v>66</v>
      </c>
      <c r="AW102" s="30" t="s">
        <v>67</v>
      </c>
      <c r="AX102" s="30"/>
      <c r="AY102" s="30" t="s">
        <v>68</v>
      </c>
      <c r="AZ102" s="30" t="s">
        <v>69</v>
      </c>
      <c r="BA102" s="30" t="s">
        <v>70</v>
      </c>
      <c r="BB102" s="30" t="s">
        <v>71</v>
      </c>
      <c r="BC102" s="30"/>
      <c r="BD102" s="30" t="s">
        <v>72</v>
      </c>
      <c r="BE102" s="30" t="s">
        <v>73</v>
      </c>
      <c r="BF102" s="30" t="s">
        <v>74</v>
      </c>
      <c r="BG102" s="97"/>
      <c r="BH102" s="98" t="s">
        <v>339</v>
      </c>
    </row>
    <row r="103" spans="1:60" x14ac:dyDescent="0.3">
      <c r="A103" s="23">
        <v>44341</v>
      </c>
      <c r="B103" s="11" t="s">
        <v>114</v>
      </c>
      <c r="C103" s="11" t="s">
        <v>32</v>
      </c>
      <c r="D103" s="11" t="s">
        <v>105</v>
      </c>
      <c r="E103" s="5">
        <v>1.1418365449265022</v>
      </c>
      <c r="F103" s="5">
        <v>2.3177050116015009E-6</v>
      </c>
      <c r="G103" s="5">
        <v>1.1418403722629209</v>
      </c>
      <c r="H103" s="5">
        <v>2.5881154124063753E-6</v>
      </c>
      <c r="I103" s="5">
        <v>1.1418384673931854</v>
      </c>
      <c r="J103" s="5">
        <v>1.739921279277242E-6</v>
      </c>
      <c r="K103" s="5">
        <v>0.51210335989422495</v>
      </c>
      <c r="L103" s="5">
        <v>9.1419495567308413E-7</v>
      </c>
      <c r="M103" s="5">
        <v>0.5121042598908403</v>
      </c>
      <c r="N103" s="5">
        <v>9.2330265741916867E-7</v>
      </c>
      <c r="O103" s="5">
        <v>0.51210380989253301</v>
      </c>
      <c r="P103" s="5">
        <v>6.4983355295202677E-7</v>
      </c>
      <c r="Q103" s="5">
        <v>0.34840530280644766</v>
      </c>
      <c r="R103" s="5">
        <v>7.0208111903835326E-7</v>
      </c>
      <c r="S103" s="5">
        <v>0.34840300838375188</v>
      </c>
      <c r="T103" s="5">
        <v>7.0792807680122617E-7</v>
      </c>
      <c r="U103" s="5">
        <v>0.34840428076408847</v>
      </c>
      <c r="V103" s="5">
        <v>7.0780461598282444E-7</v>
      </c>
      <c r="W103" s="5">
        <v>0.34840419657425109</v>
      </c>
      <c r="X103" s="5">
        <v>4.0908041610381922E-7</v>
      </c>
      <c r="Y103" s="5">
        <v>0.24157917280886806</v>
      </c>
      <c r="Z103" s="5">
        <v>8.5612142780839803E-7</v>
      </c>
      <c r="AA103" s="5">
        <v>0.24158181306525825</v>
      </c>
      <c r="AB103" s="5">
        <v>8.7308939709683156E-7</v>
      </c>
      <c r="AC103" s="5">
        <v>0.2415804890747808</v>
      </c>
      <c r="AD103" s="5">
        <v>6.1451606294256168E-7</v>
      </c>
      <c r="AE103" s="5">
        <v>0.23645945101200952</v>
      </c>
      <c r="AF103" s="5">
        <v>1.4549467474463649E-6</v>
      </c>
      <c r="AH103" s="5">
        <v>1.3403961257889298E-5</v>
      </c>
      <c r="AI103" s="5">
        <v>1.0550173859058461E-5</v>
      </c>
      <c r="AJ103" s="5">
        <v>3.7089015530609293E-5</v>
      </c>
      <c r="AK103" s="5">
        <v>-1.389092364118386E-6</v>
      </c>
      <c r="AM103" s="6">
        <v>0.72321324548771082</v>
      </c>
      <c r="AO103" s="7">
        <v>-11.077180373075812</v>
      </c>
      <c r="AP103" s="7">
        <v>-7.2298831033101862E-2</v>
      </c>
      <c r="AQ103" s="7">
        <v>46.573011267758702</v>
      </c>
      <c r="AR103" s="7">
        <v>14.713016246004074</v>
      </c>
      <c r="AT103" s="7">
        <v>9.6580524151512748</v>
      </c>
      <c r="AU103" s="7">
        <v>-21.184560053733037</v>
      </c>
      <c r="AV103" s="7">
        <v>30.736898876337904</v>
      </c>
      <c r="AW103" s="7">
        <v>11.662289389757774</v>
      </c>
      <c r="AY103" s="7">
        <v>9.6619281644283461</v>
      </c>
      <c r="AZ103" s="7">
        <v>-7.126569664395177</v>
      </c>
      <c r="BA103" s="7">
        <v>9.1968840176814837</v>
      </c>
      <c r="BB103" s="7">
        <v>-16.633926070208638</v>
      </c>
      <c r="BD103" s="7">
        <v>22.429664312761943</v>
      </c>
      <c r="BE103" s="7">
        <v>-14.412567217791938</v>
      </c>
      <c r="BF103" s="7">
        <v>2.7837063163449471</v>
      </c>
      <c r="BH103" s="11">
        <v>3.2390483156336588E-6</v>
      </c>
    </row>
    <row r="104" spans="1:60" x14ac:dyDescent="0.3">
      <c r="A104" s="23">
        <v>44342</v>
      </c>
      <c r="B104" s="11" t="s">
        <v>114</v>
      </c>
      <c r="C104" s="11" t="s">
        <v>28</v>
      </c>
      <c r="D104" s="11" t="s">
        <v>105</v>
      </c>
      <c r="E104" s="5">
        <v>1.141836243006517</v>
      </c>
      <c r="F104" s="5">
        <v>3.5156525048811418E-6</v>
      </c>
      <c r="G104" s="5">
        <v>1.1418393327418948</v>
      </c>
      <c r="H104" s="5">
        <v>3.3654357639499494E-6</v>
      </c>
      <c r="I104" s="5">
        <v>1.1418377925414822</v>
      </c>
      <c r="J104" s="5">
        <v>2.4342286791458996E-6</v>
      </c>
      <c r="K104" s="5">
        <v>0.51210122305342487</v>
      </c>
      <c r="L104" s="5">
        <v>1.4006960639366137E-6</v>
      </c>
      <c r="M104" s="5">
        <v>0.51210332979029538</v>
      </c>
      <c r="N104" s="5">
        <v>1.2647786982216719E-6</v>
      </c>
      <c r="O104" s="5">
        <v>0.51210227958512844</v>
      </c>
      <c r="P104" s="5">
        <v>9.4615163101681734E-7</v>
      </c>
      <c r="Q104" s="5">
        <v>0.34840481269235174</v>
      </c>
      <c r="R104" s="5">
        <v>1.0861080539808804E-6</v>
      </c>
      <c r="S104" s="5">
        <v>0.34840342322325057</v>
      </c>
      <c r="T104" s="5">
        <v>1.071786232332105E-6</v>
      </c>
      <c r="U104" s="5">
        <v>0.34840407029197495</v>
      </c>
      <c r="V104" s="5">
        <v>1.0493138373638034E-6</v>
      </c>
      <c r="W104" s="5">
        <v>0.34840409934474337</v>
      </c>
      <c r="X104" s="5">
        <v>6.1768245427680858E-7</v>
      </c>
      <c r="Y104" s="5">
        <v>0.24158026806081137</v>
      </c>
      <c r="Z104" s="5">
        <v>1.5216584258766978E-6</v>
      </c>
      <c r="AA104" s="5">
        <v>0.24158143932748397</v>
      </c>
      <c r="AB104" s="5">
        <v>1.1916310261263956E-6</v>
      </c>
      <c r="AC104" s="5">
        <v>0.24158083881258299</v>
      </c>
      <c r="AD104" s="5">
        <v>9.728786150249166E-7</v>
      </c>
      <c r="AE104" s="5">
        <v>0.23645350697257234</v>
      </c>
      <c r="AF104" s="5">
        <v>2.7332528210333799E-6</v>
      </c>
      <c r="AH104" s="5">
        <v>1.3535638130380834E-5</v>
      </c>
      <c r="AI104" s="5">
        <v>8.3616456512386585E-6</v>
      </c>
      <c r="AJ104" s="5">
        <v>3.6917200484636873E-5</v>
      </c>
      <c r="AK104" s="5">
        <v>-2.3152223201550485E-6</v>
      </c>
      <c r="AM104" s="6">
        <v>0.72336467944448957</v>
      </c>
      <c r="AO104" s="7">
        <v>-6.0772529552055587</v>
      </c>
      <c r="AP104" s="7">
        <v>-7.3116474861301128</v>
      </c>
      <c r="AQ104" s="7">
        <v>59.350890561526981</v>
      </c>
      <c r="AR104" s="7">
        <v>26.045593248591459</v>
      </c>
      <c r="AT104" s="7">
        <v>15.82618246454004</v>
      </c>
      <c r="AU104" s="7">
        <v>-34.34839067351092</v>
      </c>
      <c r="AV104" s="7">
        <v>35.639970815681821</v>
      </c>
      <c r="AW104" s="7">
        <v>16.140837563405341</v>
      </c>
      <c r="AY104" s="7">
        <v>10.14184511016758</v>
      </c>
      <c r="AZ104" s="7">
        <v>-14.98096429863871</v>
      </c>
      <c r="BA104" s="7">
        <v>21.189521927311716</v>
      </c>
      <c r="BB104" s="7">
        <v>-27.656454462898772</v>
      </c>
      <c r="BD104" s="7">
        <v>14.594961830871611</v>
      </c>
      <c r="BE104" s="7">
        <v>-7.9107029686831254</v>
      </c>
      <c r="BF104" s="7">
        <v>-6.7221413087015236</v>
      </c>
      <c r="BH104" s="11">
        <v>4.3306901598907469E-6</v>
      </c>
    </row>
    <row r="105" spans="1:60" x14ac:dyDescent="0.3">
      <c r="H105" s="20" t="s">
        <v>10</v>
      </c>
      <c r="I105" s="5">
        <f>AVERAGE(I103:I104)</f>
        <v>1.1418381299673337</v>
      </c>
      <c r="N105" s="20" t="s">
        <v>10</v>
      </c>
      <c r="O105" s="5">
        <f>AVERAGE(O103:O104)</f>
        <v>0.51210304473883073</v>
      </c>
      <c r="V105" s="20" t="s">
        <v>10</v>
      </c>
      <c r="W105" s="5">
        <f>AVERAGE(W103:W104)</f>
        <v>0.34840414795949726</v>
      </c>
      <c r="AB105" s="20" t="s">
        <v>10</v>
      </c>
      <c r="AC105" s="5">
        <f>AVERAGE(AC103:AC104)</f>
        <v>0.24158066394368188</v>
      </c>
      <c r="AD105" s="20" t="s">
        <v>10</v>
      </c>
      <c r="AE105" s="5">
        <f>AVERAGE(AE103:AE104)</f>
        <v>0.23645647899229094</v>
      </c>
    </row>
    <row r="106" spans="1:60" x14ac:dyDescent="0.3">
      <c r="H106" s="19" t="s">
        <v>75</v>
      </c>
      <c r="I106" s="7" cm="1">
        <f t="array" ref="I106">2*STDEV(I103:I104/I105)*1000000</f>
        <v>0.83583163518107861</v>
      </c>
      <c r="N106" s="19" t="s">
        <v>75</v>
      </c>
      <c r="O106" s="7" cm="1">
        <f t="array" ref="O106">2*STDEV(O103:O104/O105)*1000000</f>
        <v>4.2260664301261537</v>
      </c>
      <c r="V106" s="19" t="s">
        <v>75</v>
      </c>
      <c r="W106" s="7" cm="1">
        <f t="array" ref="W106">2*STDEV(W103:W104/W105)*1000000</f>
        <v>0.39466604876878997</v>
      </c>
      <c r="AB106" s="19" t="s">
        <v>75</v>
      </c>
      <c r="AC106" s="7" cm="1">
        <f t="array" ref="AC106">2*STDEV(AC103:AC104/AC105)*1000000</f>
        <v>2.0473656088000967</v>
      </c>
      <c r="AD106" s="19" t="s">
        <v>75</v>
      </c>
      <c r="AE106" s="7" cm="1">
        <f t="array" ref="AE106">2*STDEV(AE103:AE104/AE105)*1000000</f>
        <v>35.550479408060376</v>
      </c>
    </row>
    <row r="107" spans="1:60" x14ac:dyDescent="0.3">
      <c r="A107" s="31" t="s">
        <v>116</v>
      </c>
      <c r="AG107" s="32"/>
      <c r="AL107" s="4"/>
      <c r="AN107" s="4"/>
    </row>
    <row r="108" spans="1:60" s="18" customFormat="1" ht="16.2" x14ac:dyDescent="0.35">
      <c r="A108" s="33" t="s">
        <v>0</v>
      </c>
      <c r="B108" s="26" t="s">
        <v>1</v>
      </c>
      <c r="C108" s="26" t="s">
        <v>2</v>
      </c>
      <c r="D108" s="26" t="s">
        <v>3</v>
      </c>
      <c r="E108" s="27" t="s">
        <v>41</v>
      </c>
      <c r="F108" s="27" t="s">
        <v>286</v>
      </c>
      <c r="G108" s="27" t="s">
        <v>42</v>
      </c>
      <c r="H108" s="27" t="s">
        <v>286</v>
      </c>
      <c r="I108" s="27" t="s">
        <v>43</v>
      </c>
      <c r="J108" s="27" t="s">
        <v>286</v>
      </c>
      <c r="K108" s="27" t="s">
        <v>44</v>
      </c>
      <c r="L108" s="27" t="s">
        <v>286</v>
      </c>
      <c r="M108" s="27" t="s">
        <v>45</v>
      </c>
      <c r="N108" s="27" t="s">
        <v>286</v>
      </c>
      <c r="O108" s="27" t="s">
        <v>46</v>
      </c>
      <c r="P108" s="27" t="s">
        <v>286</v>
      </c>
      <c r="Q108" s="27" t="s">
        <v>47</v>
      </c>
      <c r="R108" s="27" t="s">
        <v>286</v>
      </c>
      <c r="S108" s="27" t="s">
        <v>48</v>
      </c>
      <c r="T108" s="27" t="s">
        <v>286</v>
      </c>
      <c r="U108" s="27" t="s">
        <v>49</v>
      </c>
      <c r="V108" s="27" t="s">
        <v>286</v>
      </c>
      <c r="W108" s="27" t="s">
        <v>50</v>
      </c>
      <c r="X108" s="27" t="s">
        <v>286</v>
      </c>
      <c r="Y108" s="27" t="s">
        <v>51</v>
      </c>
      <c r="Z108" s="27" t="s">
        <v>286</v>
      </c>
      <c r="AA108" s="27" t="s">
        <v>52</v>
      </c>
      <c r="AB108" s="27" t="s">
        <v>286</v>
      </c>
      <c r="AC108" s="27" t="s">
        <v>53</v>
      </c>
      <c r="AD108" s="27" t="s">
        <v>286</v>
      </c>
      <c r="AE108" s="27" t="s">
        <v>54</v>
      </c>
      <c r="AF108" s="27" t="s">
        <v>286</v>
      </c>
      <c r="AG108" s="34"/>
      <c r="AH108" s="27" t="s">
        <v>55</v>
      </c>
      <c r="AI108" s="27" t="s">
        <v>56</v>
      </c>
      <c r="AJ108" s="27" t="s">
        <v>57</v>
      </c>
      <c r="AK108" s="27" t="s">
        <v>58</v>
      </c>
      <c r="AL108" s="28"/>
      <c r="AM108" s="27" t="s">
        <v>59</v>
      </c>
      <c r="AN108" s="35"/>
      <c r="AO108" s="30" t="s">
        <v>76</v>
      </c>
      <c r="AP108" s="36" t="s">
        <v>13</v>
      </c>
      <c r="AQ108" s="30" t="s">
        <v>77</v>
      </c>
      <c r="AR108" s="36" t="s">
        <v>13</v>
      </c>
      <c r="AS108" s="30" t="s">
        <v>78</v>
      </c>
      <c r="AT108" s="36" t="s">
        <v>13</v>
      </c>
      <c r="AU108" s="30" t="s">
        <v>79</v>
      </c>
      <c r="AV108" s="36" t="s">
        <v>13</v>
      </c>
      <c r="AW108" s="30" t="s">
        <v>80</v>
      </c>
      <c r="AX108" s="36" t="s">
        <v>13</v>
      </c>
      <c r="AY108" s="36"/>
      <c r="AZ108" s="98" t="s">
        <v>339</v>
      </c>
      <c r="BA108" s="30"/>
      <c r="BB108" s="27" t="s">
        <v>17</v>
      </c>
      <c r="BC108" s="30" t="s">
        <v>18</v>
      </c>
      <c r="BD108" s="14"/>
      <c r="BE108" s="14"/>
      <c r="BF108" s="14"/>
    </row>
    <row r="109" spans="1:60" x14ac:dyDescent="0.3">
      <c r="A109" s="23">
        <v>44342</v>
      </c>
      <c r="B109" s="11" t="s">
        <v>114</v>
      </c>
      <c r="C109" s="11" t="s">
        <v>108</v>
      </c>
      <c r="D109" s="11" t="s">
        <v>92</v>
      </c>
      <c r="E109" s="5">
        <v>1.1418370427109805</v>
      </c>
      <c r="F109" s="5">
        <v>3.798801967494378E-6</v>
      </c>
      <c r="G109" s="5">
        <v>1.1418399727246544</v>
      </c>
      <c r="H109" s="5">
        <v>3.8731956325205406E-6</v>
      </c>
      <c r="I109" s="5">
        <v>1.1418385128402189</v>
      </c>
      <c r="J109" s="5">
        <v>2.7131847580236535E-6</v>
      </c>
      <c r="K109" s="5">
        <v>0.51297396261405148</v>
      </c>
      <c r="L109" s="5">
        <v>1.6056781040708129E-6</v>
      </c>
      <c r="M109" s="5">
        <v>0.5129765977723133</v>
      </c>
      <c r="N109" s="5">
        <v>1.4539035886779699E-6</v>
      </c>
      <c r="O109" s="5">
        <v>0.51297527560231393</v>
      </c>
      <c r="P109" s="5">
        <v>1.08807362532534E-6</v>
      </c>
      <c r="Q109" s="5">
        <v>0.34840535808384293</v>
      </c>
      <c r="R109" s="5">
        <v>1.1519433905079534E-6</v>
      </c>
      <c r="S109" s="5">
        <v>0.34840385162801424</v>
      </c>
      <c r="T109" s="5">
        <v>1.1229035180033171E-6</v>
      </c>
      <c r="U109" s="5">
        <v>0.3484037879564203</v>
      </c>
      <c r="V109" s="5">
        <v>1.1659949342387017E-6</v>
      </c>
      <c r="W109" s="5">
        <v>0.34840433797183923</v>
      </c>
      <c r="X109" s="5">
        <v>6.6338218074885603E-7</v>
      </c>
      <c r="Y109" s="5">
        <v>0.24157726030397289</v>
      </c>
      <c r="Z109" s="5">
        <v>1.6046696278658454E-6</v>
      </c>
      <c r="AA109" s="5">
        <v>0.24158089877901834</v>
      </c>
      <c r="AB109" s="5">
        <v>1.5818172420586743E-6</v>
      </c>
      <c r="AC109" s="5">
        <v>0.24157907642101967</v>
      </c>
      <c r="AD109" s="5">
        <v>1.1357417847050522E-6</v>
      </c>
      <c r="AE109" s="5">
        <v>0.23645107423543107</v>
      </c>
      <c r="AF109" s="5">
        <v>2.6055822702905687E-6</v>
      </c>
      <c r="AH109" s="5">
        <v>1.1540498675939848E-3</v>
      </c>
      <c r="AI109" s="5">
        <v>1.4326623648624794E-5</v>
      </c>
      <c r="AJ109" s="5">
        <v>0.20417544090547052</v>
      </c>
      <c r="AK109" s="5">
        <v>-4.4515708204771958E-6</v>
      </c>
      <c r="AM109" s="6">
        <v>0.72380861318459011</v>
      </c>
      <c r="AO109" s="14">
        <f>(I109/I$105-1)*1000000</f>
        <v>0.33531275156484242</v>
      </c>
      <c r="AP109" s="14">
        <f>MAX(J109/I109*1000000,I$106,'S-3 Medium-term 142Nd precision'!B$12)</f>
        <v>5.4433583567667201</v>
      </c>
      <c r="AQ109" s="15">
        <f t="shared" ref="AQ109" si="15">(O109/0.51263-1)*10000</f>
        <v>6.7353764374677993</v>
      </c>
      <c r="AR109" s="15">
        <f>MAX(P109/O109*10000,O$106/100,'S-3 Medium-term 142Nd precision'!C$12)</f>
        <v>4.2563119610790796E-2</v>
      </c>
      <c r="AS109" s="14">
        <f>(W109/W$105-1)*1000000</f>
        <v>0.54537910387786326</v>
      </c>
      <c r="AT109" s="14">
        <f>MAX(X109/W109*1000000,W$106,'S-3 Medium-term 142Nd precision'!D$12)</f>
        <v>3.0853639530316457</v>
      </c>
      <c r="AU109" s="14">
        <f>(AC109/AC$105-1)*1000000</f>
        <v>-6.5713978771864134</v>
      </c>
      <c r="AV109" s="14">
        <f>MAX(AD109/AC109*1000000,AC$106,'S-3 Medium-term 142Nd precision'!E$12)</f>
        <v>7.7889300386222713</v>
      </c>
      <c r="AW109" s="16">
        <f>(AE109/AE$105-1)*1000000</f>
        <v>-22.857300772227696</v>
      </c>
      <c r="AX109" s="16">
        <f>MAX(AF109/AE109*1000000,AE$106,'S-3 Medium-term 142Nd precision'!F$12)</f>
        <v>35.550479408060376</v>
      </c>
      <c r="AZ109" s="99">
        <v>6.6431682923205638E-6</v>
      </c>
      <c r="BB109" s="7" t="s">
        <v>122</v>
      </c>
      <c r="BC109" s="7" t="s">
        <v>124</v>
      </c>
    </row>
    <row r="110" spans="1:60" x14ac:dyDescent="0.3">
      <c r="A110" s="23">
        <v>44343</v>
      </c>
      <c r="B110" s="11" t="s">
        <v>114</v>
      </c>
      <c r="C110" s="11" t="s">
        <v>117</v>
      </c>
      <c r="D110" s="11" t="s">
        <v>118</v>
      </c>
      <c r="E110" s="5">
        <v>1.141837715852019</v>
      </c>
      <c r="F110" s="5">
        <v>7.6713742684740871E-6</v>
      </c>
      <c r="G110" s="5">
        <v>1.1418381764763308</v>
      </c>
      <c r="H110" s="5">
        <v>8.7018360690371718E-6</v>
      </c>
      <c r="I110" s="5">
        <v>1.1418379493629558</v>
      </c>
      <c r="J110" s="5">
        <v>5.8008773962705978E-6</v>
      </c>
      <c r="K110" s="5">
        <v>0.51294457070625377</v>
      </c>
      <c r="L110" s="5">
        <v>2.4175350424472385E-6</v>
      </c>
      <c r="M110" s="5">
        <v>0.51294770017957458</v>
      </c>
      <c r="N110" s="5">
        <v>2.8395178500495297E-6</v>
      </c>
      <c r="O110" s="5">
        <v>0.51294614101137215</v>
      </c>
      <c r="P110" s="5">
        <v>1.8717332254233207E-6</v>
      </c>
      <c r="Q110" s="5">
        <v>0.34840419896007413</v>
      </c>
      <c r="R110" s="5">
        <v>1.9434736555607129E-6</v>
      </c>
      <c r="S110" s="5">
        <v>0.34840267269037484</v>
      </c>
      <c r="T110" s="5">
        <v>2.1208335789822496E-6</v>
      </c>
      <c r="U110" s="5">
        <v>0.348403600326888</v>
      </c>
      <c r="V110" s="5">
        <v>1.8377138053947051E-6</v>
      </c>
      <c r="W110" s="5">
        <v>0.34840349369849416</v>
      </c>
      <c r="X110" s="5">
        <v>1.137053045920149E-6</v>
      </c>
      <c r="Y110" s="5">
        <v>0.24158292569875361</v>
      </c>
      <c r="Z110" s="5">
        <v>2.5376934058108693E-6</v>
      </c>
      <c r="AA110" s="5">
        <v>0.241579972288197</v>
      </c>
      <c r="AB110" s="5">
        <v>2.3997078073173038E-6</v>
      </c>
      <c r="AC110" s="5">
        <v>0.24158146464759472</v>
      </c>
      <c r="AD110" s="5">
        <v>1.753194208028181E-6</v>
      </c>
      <c r="AE110" s="5">
        <v>0.2364572240013906</v>
      </c>
      <c r="AF110" s="5">
        <v>3.6580813710087406E-6</v>
      </c>
      <c r="AH110" s="5">
        <v>5.8813441917067451E-2</v>
      </c>
      <c r="AI110" s="5">
        <v>2.4425843987322295E-5</v>
      </c>
      <c r="AJ110" s="5">
        <v>0.70151156433349215</v>
      </c>
      <c r="AK110" s="5">
        <v>-4.4582193688009356E-6</v>
      </c>
      <c r="AM110" s="6">
        <v>0.72255695002227838</v>
      </c>
      <c r="AO110" s="14">
        <f>(I110/I$105-1)*1000000</f>
        <v>-0.1581698606534232</v>
      </c>
      <c r="AP110" s="14">
        <f>MAX(J110/I110*1000000,I$106,'S-3 Medium-term 142Nd precision'!B$12)</f>
        <v>5.4433583567667201</v>
      </c>
      <c r="AQ110" s="15">
        <f t="shared" ref="AQ110" si="16">(O110/0.51263-1)*10000</f>
        <v>6.1670407774050418</v>
      </c>
      <c r="AR110" s="15">
        <f>MAX(P110/O110*10000,O$106/100,'S-3 Medium-term 142Nd precision'!C$12)</f>
        <v>4.2563119610790796E-2</v>
      </c>
      <c r="AS110" s="14">
        <f>(W110/W$105-1)*1000000</f>
        <v>-1.8778794883544947</v>
      </c>
      <c r="AT110" s="14">
        <f>MAX(X110/W110*1000000,W$106,'S-3 Medium-term 142Nd precision'!D$12)</f>
        <v>3.2636097699529567</v>
      </c>
      <c r="AU110" s="14">
        <f>(AC110/AC$105-1)*1000000</f>
        <v>3.3144370901183606</v>
      </c>
      <c r="AV110" s="14">
        <f>MAX(AD110/AC110*1000000,AC$106,'S-3 Medium-term 142Nd precision'!E$12)</f>
        <v>7.7889300386222713</v>
      </c>
      <c r="AW110" s="16">
        <f>(AE110/AE$105-1)*1000000</f>
        <v>3.1507239846018109</v>
      </c>
      <c r="AX110" s="16">
        <f>MAX(AF110/AE110*1000000,AE$106,'S-3 Medium-term 142Nd precision'!F$12)</f>
        <v>35.550479408060376</v>
      </c>
      <c r="AZ110" s="99">
        <v>3.8738125920809264E-6</v>
      </c>
      <c r="BB110" s="7" t="s">
        <v>123</v>
      </c>
      <c r="BC110" s="7" t="s">
        <v>20</v>
      </c>
    </row>
    <row r="111" spans="1:60" s="39" customFormat="1" ht="15" thickBot="1" x14ac:dyDescent="0.35">
      <c r="A111" s="38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M111" s="41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</row>
    <row r="113" spans="1:60" x14ac:dyDescent="0.3">
      <c r="A113" s="24" t="s">
        <v>119</v>
      </c>
      <c r="AL113" s="4"/>
      <c r="AN113" s="4"/>
    </row>
    <row r="114" spans="1:60" ht="16.2" x14ac:dyDescent="0.35">
      <c r="A114" s="25" t="s">
        <v>0</v>
      </c>
      <c r="B114" s="26" t="s">
        <v>1</v>
      </c>
      <c r="C114" s="26" t="s">
        <v>2</v>
      </c>
      <c r="D114" s="26" t="s">
        <v>3</v>
      </c>
      <c r="E114" s="27" t="s">
        <v>41</v>
      </c>
      <c r="F114" s="27" t="s">
        <v>286</v>
      </c>
      <c r="G114" s="27" t="s">
        <v>42</v>
      </c>
      <c r="H114" s="27" t="s">
        <v>286</v>
      </c>
      <c r="I114" s="27" t="s">
        <v>43</v>
      </c>
      <c r="J114" s="27" t="s">
        <v>286</v>
      </c>
      <c r="K114" s="27" t="s">
        <v>44</v>
      </c>
      <c r="L114" s="27" t="s">
        <v>286</v>
      </c>
      <c r="M114" s="27" t="s">
        <v>45</v>
      </c>
      <c r="N114" s="27" t="s">
        <v>286</v>
      </c>
      <c r="O114" s="27" t="s">
        <v>46</v>
      </c>
      <c r="P114" s="27" t="s">
        <v>286</v>
      </c>
      <c r="Q114" s="27" t="s">
        <v>47</v>
      </c>
      <c r="R114" s="27" t="s">
        <v>286</v>
      </c>
      <c r="S114" s="27" t="s">
        <v>48</v>
      </c>
      <c r="T114" s="27" t="s">
        <v>286</v>
      </c>
      <c r="U114" s="27" t="s">
        <v>49</v>
      </c>
      <c r="V114" s="27" t="s">
        <v>286</v>
      </c>
      <c r="W114" s="27" t="s">
        <v>50</v>
      </c>
      <c r="X114" s="27" t="s">
        <v>286</v>
      </c>
      <c r="Y114" s="27" t="s">
        <v>51</v>
      </c>
      <c r="Z114" s="27" t="s">
        <v>286</v>
      </c>
      <c r="AA114" s="27" t="s">
        <v>52</v>
      </c>
      <c r="AB114" s="27" t="s">
        <v>286</v>
      </c>
      <c r="AC114" s="27" t="s">
        <v>53</v>
      </c>
      <c r="AD114" s="27" t="s">
        <v>286</v>
      </c>
      <c r="AE114" s="27" t="s">
        <v>54</v>
      </c>
      <c r="AF114" s="27" t="s">
        <v>286</v>
      </c>
      <c r="AG114" s="27"/>
      <c r="AH114" s="27" t="s">
        <v>55</v>
      </c>
      <c r="AI114" s="27" t="s">
        <v>56</v>
      </c>
      <c r="AJ114" s="27" t="s">
        <v>57</v>
      </c>
      <c r="AK114" s="27" t="s">
        <v>58</v>
      </c>
      <c r="AL114" s="28"/>
      <c r="AM114" s="29" t="s">
        <v>59</v>
      </c>
      <c r="AN114" s="28"/>
      <c r="AO114" s="30" t="s">
        <v>60</v>
      </c>
      <c r="AP114" s="30" t="s">
        <v>61</v>
      </c>
      <c r="AQ114" s="30" t="s">
        <v>62</v>
      </c>
      <c r="AR114" s="30" t="s">
        <v>63</v>
      </c>
      <c r="AS114" s="30"/>
      <c r="AT114" s="30" t="s">
        <v>64</v>
      </c>
      <c r="AU114" s="30" t="s">
        <v>65</v>
      </c>
      <c r="AV114" s="30" t="s">
        <v>66</v>
      </c>
      <c r="AW114" s="30" t="s">
        <v>67</v>
      </c>
      <c r="AX114" s="30"/>
      <c r="AY114" s="30" t="s">
        <v>68</v>
      </c>
      <c r="AZ114" s="30" t="s">
        <v>69</v>
      </c>
      <c r="BA114" s="30" t="s">
        <v>70</v>
      </c>
      <c r="BB114" s="30" t="s">
        <v>71</v>
      </c>
      <c r="BC114" s="30"/>
      <c r="BD114" s="30" t="s">
        <v>72</v>
      </c>
      <c r="BE114" s="30" t="s">
        <v>73</v>
      </c>
      <c r="BF114" s="30" t="s">
        <v>74</v>
      </c>
      <c r="BG114" s="97"/>
      <c r="BH114" s="98" t="s">
        <v>339</v>
      </c>
    </row>
    <row r="115" spans="1:60" x14ac:dyDescent="0.3">
      <c r="A115" s="23">
        <v>44344</v>
      </c>
      <c r="B115" s="11" t="s">
        <v>120</v>
      </c>
      <c r="C115" s="11" t="s">
        <v>5</v>
      </c>
      <c r="D115" s="11" t="s">
        <v>105</v>
      </c>
      <c r="E115" s="5">
        <v>1.1418285551570022</v>
      </c>
      <c r="F115" s="5">
        <v>2.6830922836044298E-6</v>
      </c>
      <c r="G115" s="5">
        <v>1.1418318664208593</v>
      </c>
      <c r="H115" s="5">
        <v>2.7721636300007487E-6</v>
      </c>
      <c r="I115" s="5">
        <v>1.1418302151420383</v>
      </c>
      <c r="J115" s="5">
        <v>1.9307996441213055E-6</v>
      </c>
      <c r="K115" s="5">
        <v>0.51210029227385023</v>
      </c>
      <c r="L115" s="5">
        <v>1.0066710880998222E-6</v>
      </c>
      <c r="M115" s="5">
        <v>0.51210333931653051</v>
      </c>
      <c r="N115" s="5">
        <v>1.0805460918041511E-6</v>
      </c>
      <c r="O115" s="5">
        <v>0.51210182643059188</v>
      </c>
      <c r="P115" s="5">
        <v>7.4393450097343703E-7</v>
      </c>
      <c r="Q115" s="5">
        <v>0.34840448703712412</v>
      </c>
      <c r="R115" s="5">
        <v>7.7406698308041647E-7</v>
      </c>
      <c r="S115" s="5">
        <v>0.34840431774308556</v>
      </c>
      <c r="T115" s="5">
        <v>8.2092870572770527E-7</v>
      </c>
      <c r="U115" s="5">
        <v>0.34840410390869292</v>
      </c>
      <c r="V115" s="5">
        <v>8.8907947460826375E-7</v>
      </c>
      <c r="W115" s="5">
        <v>0.34840430175185255</v>
      </c>
      <c r="X115" s="5">
        <v>4.7901740166458047E-7</v>
      </c>
      <c r="Y115" s="5">
        <v>0.24157930349879947</v>
      </c>
      <c r="Z115" s="5">
        <v>1.0466289194847284E-6</v>
      </c>
      <c r="AA115" s="5">
        <v>0.2415790175366668</v>
      </c>
      <c r="AB115" s="5">
        <v>9.7560072159592685E-7</v>
      </c>
      <c r="AC115" s="5">
        <v>0.24157916001954138</v>
      </c>
      <c r="AD115" s="5">
        <v>7.1497432014670807E-7</v>
      </c>
      <c r="AE115" s="5">
        <v>0.23645551095787995</v>
      </c>
      <c r="AF115" s="5">
        <v>1.7743313306720216E-6</v>
      </c>
      <c r="AH115" s="5">
        <v>1.7556497919129362E-5</v>
      </c>
      <c r="AI115" s="5">
        <v>1.0816014145489736E-5</v>
      </c>
      <c r="AJ115" s="5">
        <v>5.1810916785207212E-5</v>
      </c>
      <c r="AK115" s="5">
        <v>-1.0913048453635914E-6</v>
      </c>
      <c r="AM115" s="6">
        <v>0.72172158737805658</v>
      </c>
      <c r="AO115" s="7">
        <v>-13.763598182170433</v>
      </c>
      <c r="AP115" s="7">
        <v>1.2425977502505958</v>
      </c>
      <c r="AQ115" s="7">
        <v>51.582787529591556</v>
      </c>
      <c r="AR115" s="7">
        <v>19.489952010287581</v>
      </c>
      <c r="AT115" s="7">
        <v>1.0087204520559112</v>
      </c>
      <c r="AU115" s="7">
        <v>-22.691200561975045</v>
      </c>
      <c r="AV115" s="7">
        <v>37.123693558793747</v>
      </c>
      <c r="AW115" s="7">
        <v>8.8349132043585854</v>
      </c>
      <c r="AY115" s="7">
        <v>1.8154420506899527</v>
      </c>
      <c r="AZ115" s="7">
        <v>-3.1416011911922226</v>
      </c>
      <c r="BA115" s="7">
        <v>11.120235001937928</v>
      </c>
      <c r="BB115" s="7">
        <v>-22.078579193451908</v>
      </c>
      <c r="BD115" s="7">
        <v>19.615764470737318</v>
      </c>
      <c r="BE115" s="7">
        <v>-7.945097906025822</v>
      </c>
      <c r="BF115" s="7">
        <v>1.9020794554958087</v>
      </c>
      <c r="BH115" s="11">
        <v>4.0097584286051073E-6</v>
      </c>
    </row>
    <row r="116" spans="1:60" x14ac:dyDescent="0.3">
      <c r="A116" s="23">
        <v>44345</v>
      </c>
      <c r="B116" s="11" t="s">
        <v>120</v>
      </c>
      <c r="C116" s="11" t="s">
        <v>34</v>
      </c>
      <c r="D116" s="11" t="s">
        <v>105</v>
      </c>
      <c r="E116" s="5">
        <v>1.1418317560311799</v>
      </c>
      <c r="F116" s="5">
        <v>2.5940588048355916E-6</v>
      </c>
      <c r="G116" s="5">
        <v>1.1418328943251699</v>
      </c>
      <c r="H116" s="5">
        <v>2.4619187826242398E-6</v>
      </c>
      <c r="I116" s="5">
        <v>1.1418323241831623</v>
      </c>
      <c r="J116" s="5">
        <v>1.7878691721465226E-6</v>
      </c>
      <c r="K116" s="5">
        <v>0.5121013218547974</v>
      </c>
      <c r="L116" s="5">
        <v>1.0543471510219501E-6</v>
      </c>
      <c r="M116" s="5">
        <v>0.51210318909917263</v>
      </c>
      <c r="N116" s="5">
        <v>9.9913032282584651E-7</v>
      </c>
      <c r="O116" s="5">
        <v>0.51210225062279635</v>
      </c>
      <c r="P116" s="5">
        <v>7.2825321217701462E-7</v>
      </c>
      <c r="Q116" s="5">
        <v>0.34840483054314486</v>
      </c>
      <c r="R116" s="5">
        <v>7.7615209727954539E-7</v>
      </c>
      <c r="S116" s="5">
        <v>0.34840330373987477</v>
      </c>
      <c r="T116" s="5">
        <v>7.7993650378837443E-7</v>
      </c>
      <c r="U116" s="5">
        <v>0.34840547431284608</v>
      </c>
      <c r="V116" s="5">
        <v>8.1006648964867284E-7</v>
      </c>
      <c r="W116" s="5">
        <v>0.34840454042026625</v>
      </c>
      <c r="X116" s="5">
        <v>4.5744936672850804E-7</v>
      </c>
      <c r="Y116" s="5">
        <v>0.24157842816958944</v>
      </c>
      <c r="Z116" s="5">
        <v>1.0562044749212168E-6</v>
      </c>
      <c r="AA116" s="5">
        <v>0.24158046623219151</v>
      </c>
      <c r="AB116" s="5">
        <v>1.0078042116813243E-6</v>
      </c>
      <c r="AC116" s="5">
        <v>0.24157944363160369</v>
      </c>
      <c r="AD116" s="5">
        <v>7.3223233500727224E-7</v>
      </c>
      <c r="AE116" s="5">
        <v>0.23645557904773545</v>
      </c>
      <c r="AF116" s="5">
        <v>1.7274409038347923E-6</v>
      </c>
      <c r="AH116" s="5">
        <v>2.2040961389787968E-5</v>
      </c>
      <c r="AI116" s="5">
        <v>1.1379544323311075E-5</v>
      </c>
      <c r="AJ116" s="5">
        <v>4.7207823246523439E-5</v>
      </c>
      <c r="AK116" s="5">
        <v>-1.9971424315380902E-6</v>
      </c>
      <c r="AM116" s="6">
        <v>0.72183735394360515</v>
      </c>
      <c r="AO116" s="7">
        <v>-11.802267953719969</v>
      </c>
      <c r="AP116" s="7">
        <v>-2.8984114911478898</v>
      </c>
      <c r="AQ116" s="7">
        <v>55.628777375638094</v>
      </c>
      <c r="AR116" s="7">
        <v>21.803879448389907</v>
      </c>
      <c r="AT116" s="7">
        <v>6.9331203635947247</v>
      </c>
      <c r="AU116" s="7">
        <v>-27.63502653957417</v>
      </c>
      <c r="AV116" s="7">
        <v>41.102214805022186</v>
      </c>
      <c r="AW116" s="7">
        <v>7.1898720988006204</v>
      </c>
      <c r="AY116" s="7">
        <v>8.2257077844705151</v>
      </c>
      <c r="AZ116" s="7">
        <v>-10.659905945953341</v>
      </c>
      <c r="BA116" s="7">
        <v>15.661426278068546</v>
      </c>
      <c r="BB116" s="7">
        <v>-19.847288474594826</v>
      </c>
      <c r="BD116" s="7">
        <v>20.573227485609635</v>
      </c>
      <c r="BE116" s="7">
        <v>-13.147099638510795</v>
      </c>
      <c r="BF116" s="7">
        <v>2.7424185236046839</v>
      </c>
      <c r="BH116" s="11">
        <v>4.091806752926086E-6</v>
      </c>
    </row>
    <row r="117" spans="1:60" x14ac:dyDescent="0.3">
      <c r="A117" s="23">
        <v>44350</v>
      </c>
      <c r="B117" s="11" t="s">
        <v>120</v>
      </c>
      <c r="C117" s="11" t="s">
        <v>7</v>
      </c>
      <c r="D117" s="11" t="s">
        <v>105</v>
      </c>
      <c r="E117" s="5">
        <v>1.1418330887952872</v>
      </c>
      <c r="F117" s="5">
        <v>3.0867246116791439E-6</v>
      </c>
      <c r="G117" s="5">
        <v>1.1418356086696049</v>
      </c>
      <c r="H117" s="5">
        <v>3.0763583710376931E-6</v>
      </c>
      <c r="I117" s="5">
        <v>1.1418343419072194</v>
      </c>
      <c r="J117" s="5">
        <v>2.1794522366307931E-6</v>
      </c>
      <c r="K117" s="5">
        <v>0.51210230982104166</v>
      </c>
      <c r="L117" s="5">
        <v>1.156088903408763E-6</v>
      </c>
      <c r="M117" s="5">
        <v>0.5121029745238167</v>
      </c>
      <c r="N117" s="5">
        <v>1.1684662075270214E-6</v>
      </c>
      <c r="O117" s="5">
        <v>0.51210264253724869</v>
      </c>
      <c r="P117" s="5">
        <v>8.2171988693480042E-7</v>
      </c>
      <c r="Q117" s="5">
        <v>0.34840458553588616</v>
      </c>
      <c r="R117" s="5">
        <v>8.7796549461984249E-7</v>
      </c>
      <c r="S117" s="5">
        <v>0.34840335950527423</v>
      </c>
      <c r="T117" s="5">
        <v>8.9405648437241821E-7</v>
      </c>
      <c r="U117" s="5">
        <v>0.34840425850853002</v>
      </c>
      <c r="V117" s="5">
        <v>8.8150856322177989E-7</v>
      </c>
      <c r="W117" s="5">
        <v>0.34840406578475264</v>
      </c>
      <c r="X117" s="5">
        <v>5.1112114315714971E-7</v>
      </c>
      <c r="Y117" s="5">
        <v>0.241579608901101</v>
      </c>
      <c r="Z117" s="5">
        <v>1.0943910146638744E-6</v>
      </c>
      <c r="AA117" s="5">
        <v>0.24157699859154719</v>
      </c>
      <c r="AB117" s="5">
        <v>1.1416545981474617E-6</v>
      </c>
      <c r="AC117" s="5">
        <v>0.24157830659600632</v>
      </c>
      <c r="AD117" s="5">
        <v>7.9493247175458433E-7</v>
      </c>
      <c r="AE117" s="5">
        <v>0.23645246454152266</v>
      </c>
      <c r="AF117" s="5">
        <v>1.9915863403534843E-6</v>
      </c>
      <c r="AH117" s="5">
        <v>4.5291037633769152E-5</v>
      </c>
      <c r="AI117" s="5">
        <v>1.3496447349407439E-5</v>
      </c>
      <c r="AJ117" s="5">
        <v>4.9269415953750751E-5</v>
      </c>
      <c r="AK117" s="5">
        <v>-2.5149725213297116E-6</v>
      </c>
      <c r="AM117" s="6">
        <v>0.72150906601205589</v>
      </c>
      <c r="AO117" s="7">
        <v>-15.497258980312623</v>
      </c>
      <c r="AP117" s="7">
        <v>-9.4958205678619123</v>
      </c>
      <c r="AQ117" s="7">
        <v>59.042223770289226</v>
      </c>
      <c r="AR117" s="7">
        <v>26.579484514233087</v>
      </c>
      <c r="AT117" s="7">
        <v>13.041613082132031</v>
      </c>
      <c r="AU117" s="7">
        <v>-34.143654956020342</v>
      </c>
      <c r="AV117" s="7">
        <v>38.857299466732442</v>
      </c>
      <c r="AW117" s="7">
        <v>14.188542396320614</v>
      </c>
      <c r="AY117" s="7">
        <v>-0.15662802810290088</v>
      </c>
      <c r="AZ117" s="7">
        <v>-6.4502449255154914</v>
      </c>
      <c r="BA117" s="7">
        <v>12.560724753418739</v>
      </c>
      <c r="BB117" s="7">
        <v>-25.368007521175961</v>
      </c>
      <c r="BD117" s="7">
        <v>35.794081282514156</v>
      </c>
      <c r="BE117" s="7">
        <v>-13.424142034645925</v>
      </c>
      <c r="BF117" s="7">
        <v>-17.439678932751335</v>
      </c>
      <c r="BH117" s="11">
        <v>3.5912350062720921E-6</v>
      </c>
    </row>
    <row r="118" spans="1:60" x14ac:dyDescent="0.3">
      <c r="A118" s="23">
        <v>44353</v>
      </c>
      <c r="B118" s="11" t="s">
        <v>120</v>
      </c>
      <c r="C118" s="11" t="s">
        <v>8</v>
      </c>
      <c r="D118" s="11" t="s">
        <v>105</v>
      </c>
      <c r="E118" s="5">
        <v>1.1418347651996958</v>
      </c>
      <c r="F118" s="5">
        <v>2.7903189221308526E-6</v>
      </c>
      <c r="G118" s="5">
        <v>1.1418360463341413</v>
      </c>
      <c r="H118" s="5">
        <v>2.7975388218381662E-6</v>
      </c>
      <c r="I118" s="5">
        <v>1.1418354052084485</v>
      </c>
      <c r="J118" s="5">
        <v>1.9751044504883583E-6</v>
      </c>
      <c r="K118" s="5">
        <v>0.51210272284677305</v>
      </c>
      <c r="L118" s="5">
        <v>1.0605465884295743E-6</v>
      </c>
      <c r="M118" s="5">
        <v>0.51210385226495281</v>
      </c>
      <c r="N118" s="5">
        <v>1.0940373975460318E-6</v>
      </c>
      <c r="O118" s="5">
        <v>0.51210328902264091</v>
      </c>
      <c r="P118" s="5">
        <v>7.6231177665794527E-7</v>
      </c>
      <c r="Q118" s="5">
        <v>0.34840472188363408</v>
      </c>
      <c r="R118" s="5">
        <v>8.5397796077296128E-7</v>
      </c>
      <c r="S118" s="5">
        <v>0.34840299006672548</v>
      </c>
      <c r="T118" s="5">
        <v>8.6356232879589006E-7</v>
      </c>
      <c r="U118" s="5">
        <v>0.34840398790070548</v>
      </c>
      <c r="V118" s="5">
        <v>8.4613111386184663E-7</v>
      </c>
      <c r="W118" s="5">
        <v>0.34840389783803122</v>
      </c>
      <c r="X118" s="5">
        <v>4.943229608751494E-7</v>
      </c>
      <c r="Y118" s="5">
        <v>0.24157956237360231</v>
      </c>
      <c r="Z118" s="5">
        <v>1.0718352352724412E-6</v>
      </c>
      <c r="AA118" s="5">
        <v>0.24157866360823621</v>
      </c>
      <c r="AB118" s="5">
        <v>9.9091008888918816E-7</v>
      </c>
      <c r="AC118" s="5">
        <v>0.24157911377792929</v>
      </c>
      <c r="AD118" s="5">
        <v>7.3011800362416088E-7</v>
      </c>
      <c r="AE118" s="5">
        <v>0.23644880371294003</v>
      </c>
      <c r="AF118" s="5">
        <v>1.7781251783793596E-6</v>
      </c>
      <c r="AH118" s="5">
        <v>3.6207469799335767E-5</v>
      </c>
      <c r="AI118" s="5">
        <v>1.4151536047929E-5</v>
      </c>
      <c r="AJ118" s="5">
        <v>4.8656965767201186E-5</v>
      </c>
      <c r="AK118" s="5">
        <v>-2.3463539510018427E-6</v>
      </c>
      <c r="AM118" s="6">
        <v>0.72172320588015515</v>
      </c>
      <c r="AO118" s="7">
        <v>-11.53329344028009</v>
      </c>
      <c r="AP118" s="7">
        <v>-22.846520966290917</v>
      </c>
      <c r="AQ118" s="7">
        <v>72.627841003702898</v>
      </c>
      <c r="AR118" s="7">
        <v>46.462326626972583</v>
      </c>
      <c r="AT118" s="7">
        <v>22.787269584378933</v>
      </c>
      <c r="AU118" s="7">
        <v>-45.767460711276797</v>
      </c>
      <c r="AV118" s="7">
        <v>45.906137354778664</v>
      </c>
      <c r="AW118" s="7">
        <v>23.216614847942907</v>
      </c>
      <c r="AY118" s="7">
        <v>3.0232706913491114</v>
      </c>
      <c r="AZ118" s="7">
        <v>-10.95621895230714</v>
      </c>
      <c r="BA118" s="7">
        <v>22.453638260477859</v>
      </c>
      <c r="BB118" s="7">
        <v>-31.961809173974842</v>
      </c>
      <c r="BD118" s="7">
        <v>43.379692760359134</v>
      </c>
      <c r="BE118" s="7">
        <v>-9.2991140354659052</v>
      </c>
      <c r="BF118" s="7">
        <v>-24.835390129096524</v>
      </c>
      <c r="BH118" s="11">
        <v>2.7193743681909927E-6</v>
      </c>
    </row>
    <row r="119" spans="1:60" x14ac:dyDescent="0.3">
      <c r="H119" s="20" t="s">
        <v>10</v>
      </c>
      <c r="I119" s="5">
        <f>AVERAGE(I115:I118)</f>
        <v>1.1418330716102172</v>
      </c>
      <c r="N119" s="20" t="s">
        <v>10</v>
      </c>
      <c r="O119" s="5">
        <f>AVERAGE(O115:O118)</f>
        <v>0.51210250215331943</v>
      </c>
      <c r="V119" s="20" t="s">
        <v>10</v>
      </c>
      <c r="W119" s="5">
        <f>AVERAGE(W115:W118)</f>
        <v>0.34840420144872569</v>
      </c>
      <c r="AB119" s="20" t="s">
        <v>10</v>
      </c>
      <c r="AC119" s="5">
        <f>AVERAGE(AC115:AC118)</f>
        <v>0.24157900600627016</v>
      </c>
      <c r="AD119" s="20" t="s">
        <v>10</v>
      </c>
      <c r="AE119" s="5">
        <f>AVERAGE(AE115:AE118)</f>
        <v>0.23645308956501954</v>
      </c>
    </row>
    <row r="120" spans="1:60" x14ac:dyDescent="0.3">
      <c r="H120" s="19" t="s">
        <v>75</v>
      </c>
      <c r="I120" s="7" cm="1">
        <f t="array" ref="I120">2*STDEV(I115:I118/I119)*1000000</f>
        <v>4.016838493557926</v>
      </c>
      <c r="N120" s="19" t="s">
        <v>75</v>
      </c>
      <c r="O120" s="7" cm="1">
        <f t="array" ref="O120">2*STDEV(O115:O118/O119)*1000000</f>
        <v>2.4271992532039914</v>
      </c>
      <c r="V120" s="19" t="s">
        <v>75</v>
      </c>
      <c r="W120" s="7" cm="1">
        <f t="array" ref="W120">2*STDEV(W115:W118/W119)*1000000</f>
        <v>1.6085123339347456</v>
      </c>
      <c r="AB120" s="19" t="s">
        <v>75</v>
      </c>
      <c r="AC120" s="7" cm="1">
        <f t="array" ref="AC120">2*STDEV(AC115:AC118/AC119)*1000000</f>
        <v>4.0445891565126413</v>
      </c>
      <c r="AD120" s="19" t="s">
        <v>75</v>
      </c>
      <c r="AE120" s="7" cm="1">
        <f t="array" ref="AE120">2*STDEV(AE115:AE118/AE119)*1000000</f>
        <v>27.110631606001341</v>
      </c>
    </row>
    <row r="121" spans="1:60" x14ac:dyDescent="0.3">
      <c r="A121" s="31" t="s">
        <v>121</v>
      </c>
      <c r="AG121" s="32"/>
      <c r="AL121" s="4"/>
      <c r="AN121" s="4"/>
    </row>
    <row r="122" spans="1:60" s="18" customFormat="1" ht="16.2" x14ac:dyDescent="0.35">
      <c r="A122" s="33" t="s">
        <v>0</v>
      </c>
      <c r="B122" s="26" t="s">
        <v>1</v>
      </c>
      <c r="C122" s="26" t="s">
        <v>2</v>
      </c>
      <c r="D122" s="26" t="s">
        <v>3</v>
      </c>
      <c r="E122" s="27" t="s">
        <v>41</v>
      </c>
      <c r="F122" s="27" t="s">
        <v>286</v>
      </c>
      <c r="G122" s="27" t="s">
        <v>42</v>
      </c>
      <c r="H122" s="27" t="s">
        <v>286</v>
      </c>
      <c r="I122" s="27" t="s">
        <v>43</v>
      </c>
      <c r="J122" s="27" t="s">
        <v>286</v>
      </c>
      <c r="K122" s="27" t="s">
        <v>44</v>
      </c>
      <c r="L122" s="27" t="s">
        <v>286</v>
      </c>
      <c r="M122" s="27" t="s">
        <v>45</v>
      </c>
      <c r="N122" s="27" t="s">
        <v>286</v>
      </c>
      <c r="O122" s="27" t="s">
        <v>46</v>
      </c>
      <c r="P122" s="27" t="s">
        <v>286</v>
      </c>
      <c r="Q122" s="27" t="s">
        <v>47</v>
      </c>
      <c r="R122" s="27" t="s">
        <v>286</v>
      </c>
      <c r="S122" s="27" t="s">
        <v>48</v>
      </c>
      <c r="T122" s="27" t="s">
        <v>286</v>
      </c>
      <c r="U122" s="27" t="s">
        <v>49</v>
      </c>
      <c r="V122" s="27" t="s">
        <v>286</v>
      </c>
      <c r="W122" s="27" t="s">
        <v>50</v>
      </c>
      <c r="X122" s="27" t="s">
        <v>286</v>
      </c>
      <c r="Y122" s="27" t="s">
        <v>51</v>
      </c>
      <c r="Z122" s="27" t="s">
        <v>286</v>
      </c>
      <c r="AA122" s="27" t="s">
        <v>52</v>
      </c>
      <c r="AB122" s="27" t="s">
        <v>286</v>
      </c>
      <c r="AC122" s="27" t="s">
        <v>53</v>
      </c>
      <c r="AD122" s="27" t="s">
        <v>286</v>
      </c>
      <c r="AE122" s="27" t="s">
        <v>54</v>
      </c>
      <c r="AF122" s="27" t="s">
        <v>286</v>
      </c>
      <c r="AG122" s="34"/>
      <c r="AH122" s="27" t="s">
        <v>55</v>
      </c>
      <c r="AI122" s="27" t="s">
        <v>56</v>
      </c>
      <c r="AJ122" s="27" t="s">
        <v>57</v>
      </c>
      <c r="AK122" s="27" t="s">
        <v>58</v>
      </c>
      <c r="AL122" s="28"/>
      <c r="AM122" s="27" t="s">
        <v>59</v>
      </c>
      <c r="AN122" s="35"/>
      <c r="AO122" s="30" t="s">
        <v>76</v>
      </c>
      <c r="AP122" s="36" t="s">
        <v>13</v>
      </c>
      <c r="AQ122" s="30" t="s">
        <v>77</v>
      </c>
      <c r="AR122" s="36" t="s">
        <v>13</v>
      </c>
      <c r="AS122" s="30" t="s">
        <v>78</v>
      </c>
      <c r="AT122" s="36" t="s">
        <v>13</v>
      </c>
      <c r="AU122" s="30" t="s">
        <v>79</v>
      </c>
      <c r="AV122" s="36" t="s">
        <v>13</v>
      </c>
      <c r="AW122" s="30" t="s">
        <v>80</v>
      </c>
      <c r="AX122" s="36" t="s">
        <v>13</v>
      </c>
      <c r="AY122" s="97"/>
      <c r="AZ122" s="98" t="s">
        <v>339</v>
      </c>
      <c r="BA122" s="100"/>
      <c r="BB122" s="27" t="s">
        <v>17</v>
      </c>
      <c r="BC122" s="30" t="s">
        <v>18</v>
      </c>
      <c r="BD122" s="19"/>
      <c r="BE122" s="14"/>
      <c r="BF122" s="14"/>
    </row>
    <row r="123" spans="1:60" x14ac:dyDescent="0.3">
      <c r="A123" s="23">
        <v>44349</v>
      </c>
      <c r="B123" s="11" t="s">
        <v>120</v>
      </c>
      <c r="C123" s="11" t="s">
        <v>36</v>
      </c>
      <c r="D123" s="11" t="s">
        <v>118</v>
      </c>
      <c r="E123" s="5">
        <v>1.1418327627736082</v>
      </c>
      <c r="F123" s="5">
        <v>2.8778174062856263E-6</v>
      </c>
      <c r="G123" s="5">
        <v>1.1418358906562458</v>
      </c>
      <c r="H123" s="5">
        <v>2.7376306477179826E-6</v>
      </c>
      <c r="I123" s="5">
        <v>1.1418343267149256</v>
      </c>
      <c r="J123" s="5">
        <v>1.9872583937945442E-6</v>
      </c>
      <c r="K123" s="5">
        <v>0.51294473770906179</v>
      </c>
      <c r="L123" s="5">
        <v>1.0691140409424349E-6</v>
      </c>
      <c r="M123" s="5">
        <v>0.51294639446287094</v>
      </c>
      <c r="N123" s="5">
        <v>1.0076767673715313E-6</v>
      </c>
      <c r="O123" s="5">
        <v>0.51294556318954421</v>
      </c>
      <c r="P123" s="5">
        <v>7.3604571599564038E-7</v>
      </c>
      <c r="Q123" s="5">
        <v>0.34840477237729933</v>
      </c>
      <c r="R123" s="5">
        <v>8.256574464133975E-7</v>
      </c>
      <c r="S123" s="5">
        <v>0.34840360496300538</v>
      </c>
      <c r="T123" s="5">
        <v>7.9210664780824337E-7</v>
      </c>
      <c r="U123" s="5">
        <v>0.34840577135863887</v>
      </c>
      <c r="V123" s="5">
        <v>8.3694740058937196E-7</v>
      </c>
      <c r="W123" s="5">
        <v>0.34840471565183984</v>
      </c>
      <c r="X123" s="5">
        <v>4.7418160506108148E-7</v>
      </c>
      <c r="Y123" s="5">
        <v>0.24157929332942935</v>
      </c>
      <c r="Z123" s="5">
        <v>1.0632822001499221E-6</v>
      </c>
      <c r="AA123" s="5">
        <v>0.24157935648102985</v>
      </c>
      <c r="AB123" s="5">
        <v>1.0333533977711781E-6</v>
      </c>
      <c r="AC123" s="5">
        <v>0.24157932476734423</v>
      </c>
      <c r="AD123" s="5">
        <v>7.4112592535419319E-7</v>
      </c>
      <c r="AE123" s="5">
        <v>0.23645528937761479</v>
      </c>
      <c r="AF123" s="5">
        <v>1.9253214920812441E-6</v>
      </c>
      <c r="AH123" s="5">
        <v>6.0186290193639254E-2</v>
      </c>
      <c r="AI123" s="5">
        <v>1.2395515372815192E-5</v>
      </c>
      <c r="AJ123" s="5">
        <v>0.55041785714907332</v>
      </c>
      <c r="AK123" s="5">
        <v>-4.4879325314276688E-6</v>
      </c>
      <c r="AM123" s="6">
        <v>0.7223020837406231</v>
      </c>
      <c r="AO123" s="14">
        <f>(I123/I$119-1)*1000000</f>
        <v>1.0992015728739091</v>
      </c>
      <c r="AP123" s="14">
        <f>MAX(J123/I123*1000000,I$120,'S-3 Medium-term 142Nd precision'!B$12)</f>
        <v>5.4433583567667201</v>
      </c>
      <c r="AQ123" s="15">
        <f t="shared" ref="AQ123" si="17">(O123/0.51263-1)*10000</f>
        <v>6.1557690643199159</v>
      </c>
      <c r="AR123" s="15">
        <f>MAX(P123/O123*10000,O$120/100,'S-3 Medium-term 142Nd precision'!C$12)</f>
        <v>4.2563119610790796E-2</v>
      </c>
      <c r="AS123" s="14">
        <f>(W123/W$119-1)*1000000</f>
        <v>1.4758809221415703</v>
      </c>
      <c r="AT123" s="14">
        <f>MAX(X123/W123*1000000,W$120,'S-3 Medium-term 142Nd precision'!D$12)</f>
        <v>3.0853639530316457</v>
      </c>
      <c r="AU123" s="14">
        <f>(AC123/AC$119-1)*1000000</f>
        <v>1.3194899646240543</v>
      </c>
      <c r="AV123" s="14">
        <f>MAX(AD123/AC123*1000000,AC$120,'S-3 Medium-term 142Nd precision'!E$12)</f>
        <v>7.7889300386222713</v>
      </c>
      <c r="AW123" s="16">
        <f>(AE123/AE$119-1)*1000000</f>
        <v>9.3033785233398447</v>
      </c>
      <c r="AX123" s="16">
        <f>MAX(AF123/AE123*1000000,AE$120,'S-3 Medium-term 142Nd precision'!F$12)</f>
        <v>34.241021852437889</v>
      </c>
      <c r="AZ123" s="99">
        <v>2.8115492221490271E-6</v>
      </c>
      <c r="BB123" s="7" t="s">
        <v>123</v>
      </c>
      <c r="BC123" s="7" t="s">
        <v>20</v>
      </c>
    </row>
    <row r="124" spans="1:60" x14ac:dyDescent="0.3">
      <c r="A124" s="23">
        <v>44349</v>
      </c>
      <c r="B124" s="11" t="s">
        <v>120</v>
      </c>
      <c r="C124" s="11" t="s">
        <v>89</v>
      </c>
      <c r="D124" s="11" t="s">
        <v>118</v>
      </c>
      <c r="E124" s="5">
        <v>1.141834332610657</v>
      </c>
      <c r="F124" s="5">
        <v>4.1387378535065603E-6</v>
      </c>
      <c r="G124" s="5">
        <v>1.1418383289554188</v>
      </c>
      <c r="H124" s="5">
        <v>4.2486093009413117E-6</v>
      </c>
      <c r="I124" s="5">
        <v>1.1418363194619476</v>
      </c>
      <c r="J124" s="5">
        <v>2.9669526269094754E-6</v>
      </c>
      <c r="K124" s="5">
        <v>0.51294496100359221</v>
      </c>
      <c r="L124" s="5">
        <v>1.4025768647983388E-6</v>
      </c>
      <c r="M124" s="5">
        <v>0.51294736215130021</v>
      </c>
      <c r="N124" s="5">
        <v>1.4353746491127129E-6</v>
      </c>
      <c r="O124" s="5">
        <v>0.51294617180960989</v>
      </c>
      <c r="P124" s="5">
        <v>1.0070346965328169E-6</v>
      </c>
      <c r="Q124" s="5">
        <v>0.34840354895049191</v>
      </c>
      <c r="R124" s="5">
        <v>1.1797989050708065E-6</v>
      </c>
      <c r="S124" s="5">
        <v>0.34840371114237229</v>
      </c>
      <c r="T124" s="5">
        <v>1.128356856449894E-6</v>
      </c>
      <c r="U124" s="5">
        <v>0.34840392233452028</v>
      </c>
      <c r="V124" s="5">
        <v>1.076383490192274E-6</v>
      </c>
      <c r="W124" s="5">
        <v>0.34840372697148581</v>
      </c>
      <c r="X124" s="5">
        <v>6.5143892381837981E-7</v>
      </c>
      <c r="Y124" s="5">
        <v>0.24158203139237333</v>
      </c>
      <c r="Z124" s="5">
        <v>1.4503996322651864E-6</v>
      </c>
      <c r="AA124" s="5">
        <v>0.24157710988170447</v>
      </c>
      <c r="AB124" s="5">
        <v>1.3559410428986772E-6</v>
      </c>
      <c r="AC124" s="5">
        <v>0.24157958808920432</v>
      </c>
      <c r="AD124" s="5">
        <v>1.0097286726188548E-6</v>
      </c>
      <c r="AE124" s="5">
        <v>0.23645562210417972</v>
      </c>
      <c r="AF124" s="5">
        <v>2.3687205390925142E-6</v>
      </c>
      <c r="AH124" s="5">
        <v>4.2896182137065836E-2</v>
      </c>
      <c r="AI124" s="5">
        <v>1.2236015336749433E-5</v>
      </c>
      <c r="AJ124" s="5">
        <v>0.42954016107261961</v>
      </c>
      <c r="AK124" s="5">
        <v>-5.3076188494936609E-6</v>
      </c>
      <c r="AM124" s="6">
        <v>0.72348688242836801</v>
      </c>
      <c r="AO124" s="14">
        <f t="shared" ref="AO124:AO129" si="18">(I124/I$119-1)*1000000</f>
        <v>2.8444190409704362</v>
      </c>
      <c r="AP124" s="14">
        <f>MAX(J124/I124*1000000,I$120,'S-3 Medium-term 142Nd precision'!B$12)</f>
        <v>5.4433583567667201</v>
      </c>
      <c r="AQ124" s="15">
        <f t="shared" ref="AQ124:AQ129" si="19">(O124/0.51263-1)*10000</f>
        <v>6.1676415662348383</v>
      </c>
      <c r="AR124" s="15">
        <f>MAX(P124/O124*10000,O$120/100,'S-3 Medium-term 142Nd precision'!C$12)</f>
        <v>4.2563119610790796E-2</v>
      </c>
      <c r="AS124" s="14">
        <f t="shared" ref="AS124:AS129" si="20">(W124/W$119-1)*1000000</f>
        <v>-1.3618585479324707</v>
      </c>
      <c r="AT124" s="14">
        <f>MAX(X124/W124*1000000,W$120,'S-3 Medium-term 142Nd precision'!D$12)</f>
        <v>3.0853639530316457</v>
      </c>
      <c r="AU124" s="14">
        <f t="shared" ref="AU124:AU129" si="21">(AC124/AC$119-1)*1000000</f>
        <v>2.409493042421218</v>
      </c>
      <c r="AV124" s="14">
        <f>MAX(AD124/AC124*1000000,AC$120,'S-3 Medium-term 142Nd precision'!E$12)</f>
        <v>7.7889300386222713</v>
      </c>
      <c r="AW124" s="16">
        <f t="shared" ref="AW124:AW129" si="22">(AE124/AE$119-1)*1000000</f>
        <v>10.710535289781831</v>
      </c>
      <c r="AX124" s="16">
        <f>MAX(AF124/AE124*1000000,AE$120,'S-3 Medium-term 142Nd precision'!F$12)</f>
        <v>34.241021852437889</v>
      </c>
      <c r="AZ124" s="99">
        <v>1.1553473729224799E-5</v>
      </c>
      <c r="BB124" s="7" t="s">
        <v>123</v>
      </c>
      <c r="BC124" s="7" t="s">
        <v>20</v>
      </c>
    </row>
    <row r="125" spans="1:60" x14ac:dyDescent="0.3">
      <c r="A125" s="23">
        <v>44350</v>
      </c>
      <c r="B125" s="11" t="s">
        <v>120</v>
      </c>
      <c r="C125" s="11" t="s">
        <v>37</v>
      </c>
      <c r="D125" s="11" t="s">
        <v>118</v>
      </c>
      <c r="E125" s="5">
        <v>1.1418362178785848</v>
      </c>
      <c r="F125" s="5">
        <v>3.0771938683868562E-6</v>
      </c>
      <c r="G125" s="5">
        <v>1.1418403974066609</v>
      </c>
      <c r="H125" s="5">
        <v>3.076924512543498E-6</v>
      </c>
      <c r="I125" s="5">
        <v>1.141838305811105</v>
      </c>
      <c r="J125" s="5">
        <v>2.1783758720579319E-6</v>
      </c>
      <c r="K125" s="5">
        <v>0.51294476894785535</v>
      </c>
      <c r="L125" s="5">
        <v>1.1029353802032954E-6</v>
      </c>
      <c r="M125" s="5">
        <v>0.51294748586850836</v>
      </c>
      <c r="N125" s="5">
        <v>1.1544703893588851E-6</v>
      </c>
      <c r="O125" s="5">
        <v>0.51294611671164336</v>
      </c>
      <c r="P125" s="5">
        <v>8.0175055020144823E-7</v>
      </c>
      <c r="Q125" s="5">
        <v>0.34840465386916925</v>
      </c>
      <c r="R125" s="5">
        <v>8.8007453251494817E-7</v>
      </c>
      <c r="S125" s="5">
        <v>0.34840337490864981</v>
      </c>
      <c r="T125" s="5">
        <v>9.3780469879822864E-7</v>
      </c>
      <c r="U125" s="5">
        <v>0.34840375522905404</v>
      </c>
      <c r="V125" s="5">
        <v>9.0140388607586247E-7</v>
      </c>
      <c r="W125" s="5">
        <v>0.34840392954946942</v>
      </c>
      <c r="X125" s="5">
        <v>5.238458743283027E-7</v>
      </c>
      <c r="Y125" s="5">
        <v>0.24157949871295606</v>
      </c>
      <c r="Z125" s="5">
        <v>1.0784777788644496E-6</v>
      </c>
      <c r="AA125" s="5">
        <v>0.24158016794986956</v>
      </c>
      <c r="AB125" s="5">
        <v>1.1406132362435225E-6</v>
      </c>
      <c r="AC125" s="5">
        <v>0.24157983362416738</v>
      </c>
      <c r="AD125" s="5">
        <v>7.8481957491647858E-7</v>
      </c>
      <c r="AE125" s="5">
        <v>0.23645643708028741</v>
      </c>
      <c r="AF125" s="5">
        <v>1.7665277424201302E-6</v>
      </c>
      <c r="AH125" s="5">
        <v>4.8028075891357852E-2</v>
      </c>
      <c r="AI125" s="5">
        <v>1.4922754694815517E-5</v>
      </c>
      <c r="AJ125" s="5">
        <v>0.52368596841354498</v>
      </c>
      <c r="AK125" s="5">
        <v>-3.810461886082151E-6</v>
      </c>
      <c r="AM125" s="6">
        <v>0.72295343340436979</v>
      </c>
      <c r="AO125" s="14">
        <f t="shared" si="18"/>
        <v>4.5840333564584057</v>
      </c>
      <c r="AP125" s="14">
        <f>MAX(J125/I125*1000000,I$120,'S-3 Medium-term 142Nd precision'!B$12)</f>
        <v>5.4433583567667201</v>
      </c>
      <c r="AQ125" s="15">
        <f t="shared" si="19"/>
        <v>6.1665667565957705</v>
      </c>
      <c r="AR125" s="15">
        <f>MAX(P125/O125*10000,O$120/100,'S-3 Medium-term 142Nd precision'!C$12)</f>
        <v>4.2563119610790796E-2</v>
      </c>
      <c r="AS125" s="14">
        <f t="shared" si="20"/>
        <v>-0.78041325313193965</v>
      </c>
      <c r="AT125" s="14">
        <f>MAX(X125/W125*1000000,W$120,'S-3 Medium-term 142Nd precision'!D$12)</f>
        <v>3.0853639530316457</v>
      </c>
      <c r="AU125" s="14">
        <f t="shared" si="21"/>
        <v>3.4258684598054145</v>
      </c>
      <c r="AV125" s="14">
        <f>MAX(AD125/AC125*1000000,AC$120,'S-3 Medium-term 142Nd precision'!E$12)</f>
        <v>7.7889300386222713</v>
      </c>
      <c r="AW125" s="16">
        <f t="shared" si="22"/>
        <v>14.157206717158033</v>
      </c>
      <c r="AX125" s="16">
        <f>MAX(AF125/AE125*1000000,AE$120,'S-3 Medium-term 142Nd precision'!F$12)</f>
        <v>34.241021852437889</v>
      </c>
      <c r="AZ125" s="99">
        <v>3.2331988849683874E-6</v>
      </c>
      <c r="BB125" s="7" t="s">
        <v>123</v>
      </c>
      <c r="BC125" s="7" t="s">
        <v>20</v>
      </c>
    </row>
    <row r="126" spans="1:60" x14ac:dyDescent="0.3">
      <c r="A126" s="23">
        <v>44351</v>
      </c>
      <c r="B126" s="11" t="s">
        <v>120</v>
      </c>
      <c r="C126" s="11" t="s">
        <v>86</v>
      </c>
      <c r="D126" s="11" t="s">
        <v>118</v>
      </c>
      <c r="E126" s="5">
        <v>1.1418315844807687</v>
      </c>
      <c r="F126" s="5">
        <v>2.396591974172239E-6</v>
      </c>
      <c r="G126" s="5">
        <v>1.141837322590648</v>
      </c>
      <c r="H126" s="5">
        <v>2.4589803147154566E-6</v>
      </c>
      <c r="I126" s="5">
        <v>1.1418344458438712</v>
      </c>
      <c r="J126" s="5">
        <v>1.7225796028395616E-6</v>
      </c>
      <c r="K126" s="5">
        <v>0.51294482861425383</v>
      </c>
      <c r="L126" s="5">
        <v>9.1281520922306991E-7</v>
      </c>
      <c r="M126" s="5">
        <v>0.51294751257950111</v>
      </c>
      <c r="N126" s="5">
        <v>9.6752123937696981E-7</v>
      </c>
      <c r="O126" s="5">
        <v>0.51294617598636516</v>
      </c>
      <c r="P126" s="5">
        <v>6.6863633590534029E-7</v>
      </c>
      <c r="Q126" s="5">
        <v>0.3484047430071337</v>
      </c>
      <c r="R126" s="5">
        <v>7.0897580093985166E-7</v>
      </c>
      <c r="S126" s="5">
        <v>0.34840359155011547</v>
      </c>
      <c r="T126" s="5">
        <v>7.1905992927168692E-7</v>
      </c>
      <c r="U126" s="5">
        <v>0.34840508448682478</v>
      </c>
      <c r="V126" s="5">
        <v>6.9137778759431713E-7</v>
      </c>
      <c r="W126" s="5">
        <v>0.34840447025518628</v>
      </c>
      <c r="X126" s="5">
        <v>4.0869853351497372E-7</v>
      </c>
      <c r="Y126" s="5">
        <v>0.24157922311808491</v>
      </c>
      <c r="Z126" s="5">
        <v>8.9998334066445985E-7</v>
      </c>
      <c r="AA126" s="5">
        <v>0.24157886435539308</v>
      </c>
      <c r="AB126" s="5">
        <v>9.2075710245334248E-7</v>
      </c>
      <c r="AC126" s="5">
        <v>0.24157904265395402</v>
      </c>
      <c r="AD126" s="5">
        <v>6.4372230959906946E-7</v>
      </c>
      <c r="AE126" s="5">
        <v>0.23645138245640288</v>
      </c>
      <c r="AF126" s="5">
        <v>1.6018566893543132E-6</v>
      </c>
      <c r="AH126" s="5">
        <v>4.9083628436830076E-2</v>
      </c>
      <c r="AI126" s="5">
        <v>9.3609321321363076E-6</v>
      </c>
      <c r="AJ126" s="5">
        <v>0.48797152426515306</v>
      </c>
      <c r="AK126" s="5">
        <v>-4.5699065651162977E-6</v>
      </c>
      <c r="AM126" s="6">
        <v>0.72300968008464428</v>
      </c>
      <c r="AO126" s="14">
        <f t="shared" si="18"/>
        <v>1.2035328877946228</v>
      </c>
      <c r="AP126" s="14">
        <f>MAX(J126/I126*1000000,I$120,'S-3 Medium-term 142Nd precision'!B$12)</f>
        <v>5.4433583567667201</v>
      </c>
      <c r="AQ126" s="15">
        <f t="shared" si="19"/>
        <v>6.1677230432310992</v>
      </c>
      <c r="AR126" s="15">
        <f>MAX(P126/O126*10000,O$120/100,'S-3 Medium-term 142Nd precision'!C$12)</f>
        <v>4.2563119610790796E-2</v>
      </c>
      <c r="AS126" s="14">
        <f t="shared" si="20"/>
        <v>0.77153622002334998</v>
      </c>
      <c r="AT126" s="14">
        <f>MAX(X126/W126*1000000,W$120,'S-3 Medium-term 142Nd precision'!D$12)</f>
        <v>3.0853639530316457</v>
      </c>
      <c r="AU126" s="14">
        <f t="shared" si="21"/>
        <v>0.15170061540281665</v>
      </c>
      <c r="AV126" s="14">
        <f>MAX(AD126/AC126*1000000,AC$120,'S-3 Medium-term 142Nd precision'!E$12)</f>
        <v>7.7889300386222713</v>
      </c>
      <c r="AW126" s="16">
        <f t="shared" si="22"/>
        <v>-7.2196502900467863</v>
      </c>
      <c r="AX126" s="16">
        <f>MAX(AF126/AE126*1000000,AE$120,'S-3 Medium-term 142Nd precision'!F$12)</f>
        <v>34.241021852437889</v>
      </c>
      <c r="AZ126" s="99">
        <v>5.9992530198151932E-6</v>
      </c>
      <c r="BB126" s="7" t="s">
        <v>123</v>
      </c>
      <c r="BC126" s="7" t="s">
        <v>20</v>
      </c>
    </row>
    <row r="127" spans="1:60" x14ac:dyDescent="0.3">
      <c r="A127" s="23">
        <v>44352</v>
      </c>
      <c r="B127" s="11" t="s">
        <v>120</v>
      </c>
      <c r="C127" s="11" t="s">
        <v>87</v>
      </c>
      <c r="D127" s="11" t="s">
        <v>118</v>
      </c>
      <c r="E127" s="5">
        <v>1.1418396771213442</v>
      </c>
      <c r="F127" s="5">
        <v>3.6612079462640384E-6</v>
      </c>
      <c r="G127" s="5">
        <v>1.1418396248029432</v>
      </c>
      <c r="H127" s="5">
        <v>3.7650636257970062E-6</v>
      </c>
      <c r="I127" s="5">
        <v>1.1418396508279942</v>
      </c>
      <c r="J127" s="5">
        <v>2.6245663376875917E-6</v>
      </c>
      <c r="K127" s="5">
        <v>0.51294658687051675</v>
      </c>
      <c r="L127" s="5">
        <v>1.2656266451985216E-6</v>
      </c>
      <c r="M127" s="5">
        <v>0.51294935117506901</v>
      </c>
      <c r="N127" s="5">
        <v>1.312545673012248E-6</v>
      </c>
      <c r="O127" s="5">
        <v>0.51294796019678823</v>
      </c>
      <c r="P127" s="5">
        <v>9.1624384726581232E-7</v>
      </c>
      <c r="Q127" s="5">
        <v>0.34840544005451551</v>
      </c>
      <c r="R127" s="5">
        <v>1.0541206192637605E-6</v>
      </c>
      <c r="S127" s="5">
        <v>0.34840328037827017</v>
      </c>
      <c r="T127" s="5">
        <v>1.0306052841248021E-6</v>
      </c>
      <c r="U127" s="5">
        <v>0.34840373225121479</v>
      </c>
      <c r="V127" s="5">
        <v>1.0712452128447672E-6</v>
      </c>
      <c r="W127" s="5">
        <v>0.34840414869848307</v>
      </c>
      <c r="X127" s="5">
        <v>6.0934421922629907E-7</v>
      </c>
      <c r="Y127" s="5">
        <v>0.24158041561422694</v>
      </c>
      <c r="Z127" s="5">
        <v>1.3687712813393547E-6</v>
      </c>
      <c r="AA127" s="5">
        <v>0.24157993585345272</v>
      </c>
      <c r="AB127" s="5">
        <v>1.2787843906837153E-6</v>
      </c>
      <c r="AC127" s="5">
        <v>0.24158017603787083</v>
      </c>
      <c r="AD127" s="5">
        <v>9.362357411794491E-7</v>
      </c>
      <c r="AE127" s="5">
        <v>0.23645624297769857</v>
      </c>
      <c r="AF127" s="5">
        <v>2.1584674211477582E-6</v>
      </c>
      <c r="AH127" s="5">
        <v>4.4860092372481584E-2</v>
      </c>
      <c r="AI127" s="5">
        <v>1.520403636792281E-5</v>
      </c>
      <c r="AJ127" s="5">
        <v>0.50652941027082976</v>
      </c>
      <c r="AK127" s="5">
        <v>-5.1409392071792167E-6</v>
      </c>
      <c r="AM127" s="6">
        <v>0.72310244611623653</v>
      </c>
      <c r="AO127" s="14">
        <f t="shared" si="18"/>
        <v>5.7619786468787737</v>
      </c>
      <c r="AP127" s="14">
        <f>MAX(J127/I127*1000000,I$120,'S-3 Medium-term 142Nd precision'!B$12)</f>
        <v>5.4433583567667201</v>
      </c>
      <c r="AQ127" s="15">
        <f t="shared" si="19"/>
        <v>6.2025280765509727</v>
      </c>
      <c r="AR127" s="15">
        <f>MAX(P127/O127*10000,O$120/100,'S-3 Medium-term 142Nd precision'!C$12)</f>
        <v>4.2563119610790796E-2</v>
      </c>
      <c r="AS127" s="14">
        <f t="shared" si="20"/>
        <v>-0.15140529996404695</v>
      </c>
      <c r="AT127" s="14">
        <f>MAX(X127/W127*1000000,W$120,'S-3 Medium-term 142Nd precision'!D$12)</f>
        <v>3.0853639530316457</v>
      </c>
      <c r="AU127" s="14">
        <f t="shared" si="21"/>
        <v>4.8432668882103513</v>
      </c>
      <c r="AV127" s="14">
        <f>MAX(AD127/AC127*1000000,AC$120,'S-3 Medium-term 142Nd precision'!E$12)</f>
        <v>7.7889300386222713</v>
      </c>
      <c r="AW127" s="16">
        <f t="shared" si="22"/>
        <v>13.33631412836489</v>
      </c>
      <c r="AX127" s="16">
        <f>MAX(AF127/AE127*1000000,AE$120,'S-3 Medium-term 142Nd precision'!F$12)</f>
        <v>34.241021852437889</v>
      </c>
      <c r="AZ127" s="99">
        <v>1.0053572364112044E-5</v>
      </c>
      <c r="BB127" s="7" t="s">
        <v>123</v>
      </c>
      <c r="BC127" s="7" t="s">
        <v>20</v>
      </c>
    </row>
    <row r="128" spans="1:60" x14ac:dyDescent="0.3">
      <c r="A128" s="23">
        <v>44352</v>
      </c>
      <c r="B128" s="11" t="s">
        <v>120</v>
      </c>
      <c r="C128" s="11" t="s">
        <v>109</v>
      </c>
      <c r="D128" s="11" t="s">
        <v>110</v>
      </c>
      <c r="E128" s="5">
        <v>1.1418320330694642</v>
      </c>
      <c r="F128" s="5">
        <v>2.5547078887475376E-6</v>
      </c>
      <c r="G128" s="5">
        <v>1.1418324552799639</v>
      </c>
      <c r="H128" s="5">
        <v>2.5748640990200069E-6</v>
      </c>
      <c r="I128" s="5">
        <v>1.1418322460104124</v>
      </c>
      <c r="J128" s="5">
        <v>1.8130376114050982E-6</v>
      </c>
      <c r="K128" s="5">
        <v>0.51294074942488144</v>
      </c>
      <c r="L128" s="5">
        <v>1.0115264737680522E-6</v>
      </c>
      <c r="M128" s="5">
        <v>0.51294229851097561</v>
      </c>
      <c r="N128" s="5">
        <v>1.0141230173593892E-6</v>
      </c>
      <c r="O128" s="5">
        <v>0.51294152463969178</v>
      </c>
      <c r="P128" s="5">
        <v>7.1732022363775724E-7</v>
      </c>
      <c r="Q128" s="5">
        <v>0.34840474420625178</v>
      </c>
      <c r="R128" s="5">
        <v>7.5981622382794738E-7</v>
      </c>
      <c r="S128" s="5">
        <v>0.34840367714324544</v>
      </c>
      <c r="T128" s="5">
        <v>7.8239704637261222E-7</v>
      </c>
      <c r="U128" s="5">
        <v>0.34840461933164391</v>
      </c>
      <c r="V128" s="5">
        <v>7.8356219288703299E-7</v>
      </c>
      <c r="W128" s="5">
        <v>0.34840434627079309</v>
      </c>
      <c r="X128" s="5">
        <v>4.4798670069795978E-7</v>
      </c>
      <c r="Y128" s="5">
        <v>0.24157872215429857</v>
      </c>
      <c r="Z128" s="5">
        <v>9.0703405704674546E-7</v>
      </c>
      <c r="AA128" s="5">
        <v>0.24157741676455483</v>
      </c>
      <c r="AB128" s="5">
        <v>9.1431747513069173E-7</v>
      </c>
      <c r="AC128" s="5">
        <v>0.24157807174557341</v>
      </c>
      <c r="AD128" s="5">
        <v>6.4481290558739783E-7</v>
      </c>
      <c r="AE128" s="5">
        <v>0.23644847285906692</v>
      </c>
      <c r="AF128" s="5">
        <v>1.589036530161964E-6</v>
      </c>
      <c r="AH128" s="5">
        <v>6.2189196424902643E-2</v>
      </c>
      <c r="AI128" s="5">
        <v>1.7102519185363714E-5</v>
      </c>
      <c r="AJ128" s="5">
        <v>1.1950565071460779</v>
      </c>
      <c r="AK128" s="5">
        <v>-4.3452351936068851E-6</v>
      </c>
      <c r="AM128" s="6">
        <v>0.72246610167942804</v>
      </c>
      <c r="AO128" s="14">
        <f t="shared" si="18"/>
        <v>-0.72304772502640446</v>
      </c>
      <c r="AP128" s="14">
        <f>MAX(J128/I128*1000000,I$120,'S-3 Medium-term 142Nd precision'!B$12)</f>
        <v>5.4433583567667201</v>
      </c>
      <c r="AQ128" s="15">
        <f t="shared" si="19"/>
        <v>6.0769880750588534</v>
      </c>
      <c r="AR128" s="15">
        <f>MAX(P128/O128*10000,O$120/100,'S-3 Medium-term 142Nd precision'!C$12)</f>
        <v>4.2563119610790796E-2</v>
      </c>
      <c r="AS128" s="14">
        <f t="shared" si="20"/>
        <v>0.4156725630366509</v>
      </c>
      <c r="AT128" s="14">
        <f>MAX(X128/W128*1000000,W$120,'S-3 Medium-term 142Nd precision'!D$12)</f>
        <v>3.0853639530316457</v>
      </c>
      <c r="AU128" s="14">
        <f t="shared" si="21"/>
        <v>-3.86730913504163</v>
      </c>
      <c r="AV128" s="14">
        <f>MAX(AD128/AC128*1000000,AC$120,'S-3 Medium-term 142Nd precision'!E$12)</f>
        <v>7.7889300386222713</v>
      </c>
      <c r="AW128" s="16">
        <f t="shared" si="22"/>
        <v>-19.524828206329836</v>
      </c>
      <c r="AX128" s="16">
        <f>MAX(AF128/AE128*1000000,AE$120,'S-3 Medium-term 142Nd precision'!F$12)</f>
        <v>34.241021852437889</v>
      </c>
      <c r="AZ128" s="99">
        <v>3.2111607988285127E-6</v>
      </c>
      <c r="BB128" s="7" t="s">
        <v>112</v>
      </c>
      <c r="BC128" s="7" t="s">
        <v>20</v>
      </c>
      <c r="BD128" s="43" t="s">
        <v>125</v>
      </c>
    </row>
    <row r="129" spans="1:60" x14ac:dyDescent="0.3">
      <c r="A129" s="23">
        <v>44353</v>
      </c>
      <c r="B129" s="11" t="s">
        <v>120</v>
      </c>
      <c r="C129" s="11" t="s">
        <v>111</v>
      </c>
      <c r="D129" s="11" t="s">
        <v>110</v>
      </c>
      <c r="E129" s="5">
        <v>1.1418298353058594</v>
      </c>
      <c r="F129" s="5">
        <v>2.6210036431599111E-6</v>
      </c>
      <c r="G129" s="5">
        <v>1.1418285085810433</v>
      </c>
      <c r="H129" s="5">
        <v>2.578591649085266E-6</v>
      </c>
      <c r="I129" s="5">
        <v>1.1418291778604577</v>
      </c>
      <c r="J129" s="5">
        <v>1.8382993864131862E-6</v>
      </c>
      <c r="K129" s="5">
        <v>0.51294021790508038</v>
      </c>
      <c r="L129" s="5">
        <v>1.0101516954890149E-6</v>
      </c>
      <c r="M129" s="5">
        <v>0.51294219995597634</v>
      </c>
      <c r="N129" s="5">
        <v>1.053164789187586E-6</v>
      </c>
      <c r="O129" s="5">
        <v>0.51294121876212995</v>
      </c>
      <c r="P129" s="5">
        <v>7.3229464660770667E-7</v>
      </c>
      <c r="Q129" s="5">
        <v>0.34840543307599386</v>
      </c>
      <c r="R129" s="5">
        <v>8.6814440472643793E-7</v>
      </c>
      <c r="S129" s="5">
        <v>0.34840361349932708</v>
      </c>
      <c r="T129" s="5">
        <v>8.5122470927195311E-7</v>
      </c>
      <c r="U129" s="5">
        <v>0.3484052623478972</v>
      </c>
      <c r="V129" s="5">
        <v>8.1983193612993452E-7</v>
      </c>
      <c r="W129" s="5">
        <v>0.34840476954136956</v>
      </c>
      <c r="X129" s="5">
        <v>4.903968043893002E-7</v>
      </c>
      <c r="Y129" s="5">
        <v>0.24157506874191939</v>
      </c>
      <c r="Z129" s="5">
        <v>1.0692241354841967E-6</v>
      </c>
      <c r="AA129" s="5">
        <v>0.2415807750437988</v>
      </c>
      <c r="AB129" s="5">
        <v>1.0381743113620093E-6</v>
      </c>
      <c r="AC129" s="5">
        <v>0.24157793870907296</v>
      </c>
      <c r="AD129" s="5">
        <v>7.6587107529020455E-7</v>
      </c>
      <c r="AE129" s="5">
        <v>0.23644815501103369</v>
      </c>
      <c r="AF129" s="5">
        <v>1.8009304697105832E-6</v>
      </c>
      <c r="AH129" s="5">
        <v>5.7458352169709528E-2</v>
      </c>
      <c r="AI129" s="5">
        <v>1.2406487798007463E-5</v>
      </c>
      <c r="AJ129" s="5">
        <v>1.0289590595555254</v>
      </c>
      <c r="AK129" s="5">
        <v>-4.9799008511826315E-6</v>
      </c>
      <c r="AM129" s="6">
        <v>0.72279214944077186</v>
      </c>
      <c r="AO129" s="14">
        <f t="shared" si="18"/>
        <v>-3.410086689803471</v>
      </c>
      <c r="AP129" s="14">
        <f>MAX(J129/I129*1000000,I$120,'S-3 Medium-term 142Nd precision'!B$12)</f>
        <v>5.4433583567667201</v>
      </c>
      <c r="AQ129" s="15">
        <f t="shared" si="19"/>
        <v>6.071021245925845</v>
      </c>
      <c r="AR129" s="15">
        <f>MAX(P129/O129*10000,O$120/100,'S-3 Medium-term 142Nd precision'!C$12)</f>
        <v>4.2563119610790796E-2</v>
      </c>
      <c r="AS129" s="14">
        <f t="shared" si="20"/>
        <v>1.6305562375862337</v>
      </c>
      <c r="AT129" s="14">
        <f>MAX(X129/W129*1000000,W$120,'S-3 Medium-term 142Nd precision'!D$12)</f>
        <v>3.0853639530316457</v>
      </c>
      <c r="AU129" s="14">
        <f t="shared" si="21"/>
        <v>-4.4180047548136869</v>
      </c>
      <c r="AV129" s="14">
        <f>MAX(AD129/AC129*1000000,AC$120,'S-3 Medium-term 142Nd precision'!E$12)</f>
        <v>7.7889300386222713</v>
      </c>
      <c r="AW129" s="16">
        <f t="shared" si="22"/>
        <v>-20.869061152506418</v>
      </c>
      <c r="AX129" s="16">
        <f>MAX(AF129/AE129*1000000,AE$120,'S-3 Medium-term 142Nd precision'!F$12)</f>
        <v>34.241021852437889</v>
      </c>
      <c r="AZ129" s="99">
        <v>3.3014354266075566E-6</v>
      </c>
      <c r="BB129" s="7" t="s">
        <v>112</v>
      </c>
      <c r="BC129" s="7" t="s">
        <v>20</v>
      </c>
      <c r="BD129" s="43" t="s">
        <v>126</v>
      </c>
    </row>
    <row r="130" spans="1:60" x14ac:dyDescent="0.3">
      <c r="AO130" s="7">
        <v>-0.96999276676097657</v>
      </c>
      <c r="AP130" s="7">
        <v>4.0678404810550797</v>
      </c>
      <c r="AQ130" s="7">
        <v>6.0766472103201963</v>
      </c>
      <c r="AR130" s="7">
        <v>3.0096670505244318E-2</v>
      </c>
      <c r="AS130" s="7">
        <v>0.65277729843771226</v>
      </c>
      <c r="AT130" s="7">
        <v>2.1816817736172092</v>
      </c>
      <c r="AU130" s="7">
        <v>-2.1500822629527683</v>
      </c>
      <c r="AV130" s="7">
        <v>5.5076052484974056</v>
      </c>
      <c r="AW130" s="17">
        <v>-24.75510735772124</v>
      </c>
      <c r="AX130" s="17">
        <v>24.21205874661559</v>
      </c>
      <c r="BB130" s="7" t="s">
        <v>112</v>
      </c>
      <c r="BC130" s="7" t="s">
        <v>20</v>
      </c>
      <c r="BD130" s="43" t="s">
        <v>127</v>
      </c>
    </row>
    <row r="131" spans="1:60" x14ac:dyDescent="0.3">
      <c r="AO131" s="7">
        <v>0.53061758810686421</v>
      </c>
      <c r="AP131" s="7">
        <v>4.0678404810550797</v>
      </c>
      <c r="AQ131" s="7">
        <v>6.0796306248867014</v>
      </c>
      <c r="AR131" s="7">
        <v>3.0096670505244318E-2</v>
      </c>
      <c r="AS131" s="7">
        <v>4.5335461162920872E-2</v>
      </c>
      <c r="AT131" s="7">
        <v>2.1816817736172092</v>
      </c>
      <c r="AU131" s="7">
        <v>-1.87473445306674</v>
      </c>
      <c r="AV131" s="7">
        <v>5.5076052484974056</v>
      </c>
      <c r="AW131" s="17">
        <v>-24.082990884632952</v>
      </c>
      <c r="AX131" s="17">
        <v>24.21205874661559</v>
      </c>
      <c r="BB131" s="7" t="s">
        <v>112</v>
      </c>
      <c r="BC131" s="7" t="s">
        <v>20</v>
      </c>
      <c r="BD131" s="43" t="s">
        <v>127</v>
      </c>
    </row>
    <row r="132" spans="1:60" s="39" customFormat="1" ht="15" thickBot="1" x14ac:dyDescent="0.35">
      <c r="A132" s="38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M132" s="41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</row>
    <row r="134" spans="1:60" x14ac:dyDescent="0.3">
      <c r="A134" s="24" t="s">
        <v>130</v>
      </c>
      <c r="AL134" s="4"/>
      <c r="AN134" s="4"/>
    </row>
    <row r="135" spans="1:60" ht="16.2" x14ac:dyDescent="0.35">
      <c r="A135" s="25" t="s">
        <v>0</v>
      </c>
      <c r="B135" s="26" t="s">
        <v>1</v>
      </c>
      <c r="C135" s="26" t="s">
        <v>2</v>
      </c>
      <c r="D135" s="26" t="s">
        <v>3</v>
      </c>
      <c r="E135" s="27" t="s">
        <v>41</v>
      </c>
      <c r="F135" s="27" t="s">
        <v>286</v>
      </c>
      <c r="G135" s="27" t="s">
        <v>42</v>
      </c>
      <c r="H135" s="27" t="s">
        <v>286</v>
      </c>
      <c r="I135" s="27" t="s">
        <v>43</v>
      </c>
      <c r="J135" s="27" t="s">
        <v>286</v>
      </c>
      <c r="K135" s="27" t="s">
        <v>44</v>
      </c>
      <c r="L135" s="27" t="s">
        <v>286</v>
      </c>
      <c r="M135" s="27" t="s">
        <v>45</v>
      </c>
      <c r="N135" s="27" t="s">
        <v>286</v>
      </c>
      <c r="O135" s="27" t="s">
        <v>46</v>
      </c>
      <c r="P135" s="27" t="s">
        <v>286</v>
      </c>
      <c r="Q135" s="27" t="s">
        <v>47</v>
      </c>
      <c r="R135" s="27" t="s">
        <v>286</v>
      </c>
      <c r="S135" s="27" t="s">
        <v>48</v>
      </c>
      <c r="T135" s="27" t="s">
        <v>286</v>
      </c>
      <c r="U135" s="27" t="s">
        <v>49</v>
      </c>
      <c r="V135" s="27" t="s">
        <v>286</v>
      </c>
      <c r="W135" s="27" t="s">
        <v>50</v>
      </c>
      <c r="X135" s="27" t="s">
        <v>286</v>
      </c>
      <c r="Y135" s="27" t="s">
        <v>51</v>
      </c>
      <c r="Z135" s="27" t="s">
        <v>286</v>
      </c>
      <c r="AA135" s="27" t="s">
        <v>52</v>
      </c>
      <c r="AB135" s="27" t="s">
        <v>286</v>
      </c>
      <c r="AC135" s="27" t="s">
        <v>53</v>
      </c>
      <c r="AD135" s="27" t="s">
        <v>286</v>
      </c>
      <c r="AE135" s="27" t="s">
        <v>54</v>
      </c>
      <c r="AF135" s="27" t="s">
        <v>286</v>
      </c>
      <c r="AG135" s="27"/>
      <c r="AH135" s="27" t="s">
        <v>55</v>
      </c>
      <c r="AI135" s="27" t="s">
        <v>56</v>
      </c>
      <c r="AJ135" s="27" t="s">
        <v>57</v>
      </c>
      <c r="AK135" s="27" t="s">
        <v>58</v>
      </c>
      <c r="AL135" s="28"/>
      <c r="AM135" s="29" t="s">
        <v>59</v>
      </c>
      <c r="AN135" s="28"/>
      <c r="AO135" s="30" t="s">
        <v>60</v>
      </c>
      <c r="AP135" s="30" t="s">
        <v>61</v>
      </c>
      <c r="AQ135" s="30" t="s">
        <v>62</v>
      </c>
      <c r="AR135" s="30" t="s">
        <v>63</v>
      </c>
      <c r="AS135" s="30"/>
      <c r="AT135" s="30" t="s">
        <v>64</v>
      </c>
      <c r="AU135" s="30" t="s">
        <v>65</v>
      </c>
      <c r="AV135" s="30" t="s">
        <v>66</v>
      </c>
      <c r="AW135" s="30" t="s">
        <v>67</v>
      </c>
      <c r="AX135" s="30"/>
      <c r="AY135" s="30" t="s">
        <v>68</v>
      </c>
      <c r="AZ135" s="30" t="s">
        <v>69</v>
      </c>
      <c r="BA135" s="30" t="s">
        <v>70</v>
      </c>
      <c r="BB135" s="30" t="s">
        <v>71</v>
      </c>
      <c r="BC135" s="30"/>
      <c r="BD135" s="30" t="s">
        <v>72</v>
      </c>
      <c r="BE135" s="30" t="s">
        <v>73</v>
      </c>
      <c r="BF135" s="30" t="s">
        <v>74</v>
      </c>
      <c r="BG135" s="97"/>
      <c r="BH135" s="98" t="s">
        <v>339</v>
      </c>
    </row>
    <row r="136" spans="1:60" x14ac:dyDescent="0.3">
      <c r="A136" s="23">
        <v>44370</v>
      </c>
      <c r="B136" s="11" t="s">
        <v>128</v>
      </c>
      <c r="C136" s="11" t="s">
        <v>32</v>
      </c>
      <c r="D136" s="11" t="s">
        <v>105</v>
      </c>
      <c r="E136" s="5">
        <v>1.1418333109284915</v>
      </c>
      <c r="F136" s="5">
        <v>2.7491055164601042E-6</v>
      </c>
      <c r="G136" s="5">
        <v>1.1418377885605024</v>
      </c>
      <c r="H136" s="5">
        <v>3.0068647474344433E-6</v>
      </c>
      <c r="I136" s="5">
        <v>1.1418355457959686</v>
      </c>
      <c r="J136" s="5">
        <v>2.0402063127040822E-6</v>
      </c>
      <c r="K136" s="5">
        <v>0.51210284429919084</v>
      </c>
      <c r="L136" s="5">
        <v>1.1691442507151524E-6</v>
      </c>
      <c r="M136" s="5">
        <v>0.51210388870635903</v>
      </c>
      <c r="N136" s="5">
        <v>1.1922339934101818E-6</v>
      </c>
      <c r="O136" s="5">
        <v>0.51210336922731625</v>
      </c>
      <c r="P136" s="5">
        <v>8.3521488030730063E-7</v>
      </c>
      <c r="Q136" s="5">
        <v>0.34840587685759405</v>
      </c>
      <c r="R136" s="5">
        <v>8.7799191659628304E-7</v>
      </c>
      <c r="S136" s="5">
        <v>0.34840469832975646</v>
      </c>
      <c r="T136" s="5">
        <v>9.114329911452743E-7</v>
      </c>
      <c r="U136" s="5">
        <v>0.34840515871394906</v>
      </c>
      <c r="V136" s="5">
        <v>8.8683208448531012E-7</v>
      </c>
      <c r="W136" s="5">
        <v>0.34840524211948709</v>
      </c>
      <c r="X136" s="5">
        <v>5.1541700644621138E-7</v>
      </c>
      <c r="Y136" s="5">
        <v>0.24157697831316852</v>
      </c>
      <c r="Z136" s="5">
        <v>1.0582970457312438E-6</v>
      </c>
      <c r="AA136" s="5">
        <v>0.24158033175139984</v>
      </c>
      <c r="AB136" s="5">
        <v>1.1655722577266689E-6</v>
      </c>
      <c r="AC136" s="5">
        <v>0.24157866535509356</v>
      </c>
      <c r="AD136" s="5">
        <v>7.9356734386423494E-7</v>
      </c>
      <c r="AE136" s="5">
        <v>0.23645651246172553</v>
      </c>
      <c r="AF136" s="5">
        <v>1.9364973145292289E-6</v>
      </c>
      <c r="AH136" s="5">
        <v>3.0896045918157545E-5</v>
      </c>
      <c r="AI136" s="5">
        <v>1.1868348383010778E-5</v>
      </c>
      <c r="AJ136" s="5">
        <v>4.4979831996908567E-5</v>
      </c>
      <c r="AK136" s="5">
        <v>-2.3044412714875926E-6</v>
      </c>
      <c r="AM136" s="6">
        <v>0.72189693998780413</v>
      </c>
      <c r="AO136" s="7">
        <v>0.16073966135898843</v>
      </c>
      <c r="AP136" s="7">
        <v>5.3698763788911918</v>
      </c>
      <c r="AQ136" s="7">
        <v>39.646298287676629</v>
      </c>
      <c r="AR136" s="7">
        <v>17.358590461258316</v>
      </c>
      <c r="AT136" s="7">
        <v>13.495500461369048</v>
      </c>
      <c r="AU136" s="7">
        <v>-19.492684950717099</v>
      </c>
      <c r="AV136" s="7">
        <v>30.405379489506501</v>
      </c>
      <c r="AW136" s="7">
        <v>4.1906341419206683</v>
      </c>
      <c r="AY136" s="7">
        <v>11.427895503457464</v>
      </c>
      <c r="AZ136" s="7">
        <v>-7.4473604554370354</v>
      </c>
      <c r="BA136" s="7">
        <v>13.105243230171482</v>
      </c>
      <c r="BB136" s="7">
        <v>-16.768957800006312</v>
      </c>
      <c r="BD136" s="7">
        <v>14.814601057677734</v>
      </c>
      <c r="BE136" s="7">
        <v>-8.842115436280551</v>
      </c>
      <c r="BF136" s="7">
        <v>4.7077793043914795</v>
      </c>
      <c r="BH136" s="11">
        <v>3.8417526668166332E-6</v>
      </c>
    </row>
    <row r="137" spans="1:60" x14ac:dyDescent="0.3">
      <c r="A137" s="23">
        <v>44374</v>
      </c>
      <c r="B137" s="11" t="s">
        <v>128</v>
      </c>
      <c r="C137" s="11" t="s">
        <v>129</v>
      </c>
      <c r="D137" s="11" t="s">
        <v>105</v>
      </c>
      <c r="E137" s="5">
        <v>1.1418337528299525</v>
      </c>
      <c r="F137" s="5">
        <v>2.7836516819853023E-6</v>
      </c>
      <c r="G137" s="5">
        <v>1.1418381618886471</v>
      </c>
      <c r="H137" s="5">
        <v>2.7545785785349909E-6</v>
      </c>
      <c r="I137" s="5">
        <v>1.1418359573593002</v>
      </c>
      <c r="J137" s="5">
        <v>1.9615825706660229E-6</v>
      </c>
      <c r="K137" s="5">
        <v>0.51210260715849243</v>
      </c>
      <c r="L137" s="5">
        <v>1.0364504710049371E-6</v>
      </c>
      <c r="M137" s="5">
        <v>0.5121051008673505</v>
      </c>
      <c r="N137" s="5">
        <v>1.0826982540805738E-6</v>
      </c>
      <c r="O137" s="5">
        <v>0.51210385075742648</v>
      </c>
      <c r="P137" s="5">
        <v>7.5260865935140344E-7</v>
      </c>
      <c r="Q137" s="5">
        <v>0.34840647838695793</v>
      </c>
      <c r="R137" s="5">
        <v>8.0046008175866511E-7</v>
      </c>
      <c r="S137" s="5">
        <v>0.34840395100204791</v>
      </c>
      <c r="T137" s="5">
        <v>8.3260323345040644E-7</v>
      </c>
      <c r="U137" s="5">
        <v>0.34840393960888666</v>
      </c>
      <c r="V137" s="5">
        <v>7.7135025673199858E-7</v>
      </c>
      <c r="W137" s="5">
        <v>0.34840478572799261</v>
      </c>
      <c r="X137" s="5">
        <v>4.661294343921795E-7</v>
      </c>
      <c r="Y137" s="5">
        <v>0.24157717903759401</v>
      </c>
      <c r="Z137" s="5">
        <v>1.0364994673906571E-6</v>
      </c>
      <c r="AA137" s="5">
        <v>0.24158028408014021</v>
      </c>
      <c r="AB137" s="5">
        <v>9.4292096082332282E-7</v>
      </c>
      <c r="AC137" s="5">
        <v>0.24157872072102246</v>
      </c>
      <c r="AD137" s="5">
        <v>7.067669179851492E-7</v>
      </c>
      <c r="AE137" s="5">
        <v>0.23645496183283815</v>
      </c>
      <c r="AF137" s="5">
        <v>1.7401081318543651E-6</v>
      </c>
      <c r="AH137" s="5">
        <v>1.9358748508222858E-5</v>
      </c>
      <c r="AI137" s="5">
        <v>1.1964732969605127E-5</v>
      </c>
      <c r="AJ137" s="5">
        <v>5.1015319888415865E-5</v>
      </c>
      <c r="AK137" s="5">
        <v>-1.5669299159162145E-6</v>
      </c>
      <c r="AM137" s="6">
        <v>0.72160394731916677</v>
      </c>
      <c r="AO137" s="7">
        <v>-8.1388094077539108</v>
      </c>
      <c r="AP137" s="7">
        <v>-1.2400070936724461</v>
      </c>
      <c r="AQ137" s="7">
        <v>51.013252355902594</v>
      </c>
      <c r="AR137" s="7">
        <v>17.039709090838073</v>
      </c>
      <c r="AT137" s="7">
        <v>10.318802509345915</v>
      </c>
      <c r="AU137" s="7">
        <v>-24.784506668984463</v>
      </c>
      <c r="AV137" s="7">
        <v>37.187256046955497</v>
      </c>
      <c r="AW137" s="7">
        <v>6.414079211536361</v>
      </c>
      <c r="AY137" s="7">
        <v>11.161074755516864</v>
      </c>
      <c r="AZ137" s="7">
        <v>-6.6047398283863856</v>
      </c>
      <c r="BA137" s="7">
        <v>12.952915494635064</v>
      </c>
      <c r="BB137" s="7">
        <v>-24.001767685688513</v>
      </c>
      <c r="BD137" s="7">
        <v>22.636872719639101</v>
      </c>
      <c r="BE137" s="7">
        <v>-18.580673953882965</v>
      </c>
      <c r="BF137" s="7">
        <v>-0.88636022699262185</v>
      </c>
      <c r="BH137" s="11">
        <v>3.866088559404957E-6</v>
      </c>
    </row>
    <row r="138" spans="1:60" x14ac:dyDescent="0.3">
      <c r="A138" s="23">
        <v>44378</v>
      </c>
      <c r="B138" s="11" t="s">
        <v>128</v>
      </c>
      <c r="C138" s="11" t="s">
        <v>5</v>
      </c>
      <c r="D138" s="11" t="s">
        <v>105</v>
      </c>
      <c r="E138" s="5">
        <v>1.1418356801913723</v>
      </c>
      <c r="F138" s="5">
        <v>3.0263977051909356E-6</v>
      </c>
      <c r="G138" s="5">
        <v>1.1418327805653727</v>
      </c>
      <c r="H138" s="5">
        <v>3.1088005202231758E-6</v>
      </c>
      <c r="I138" s="5">
        <v>1.1418342303783726</v>
      </c>
      <c r="J138" s="5">
        <v>2.1703833999047104E-6</v>
      </c>
      <c r="K138" s="5">
        <v>0.5121033706488326</v>
      </c>
      <c r="L138" s="5">
        <v>1.2333106917499533E-6</v>
      </c>
      <c r="M138" s="5">
        <v>0.51210297419667417</v>
      </c>
      <c r="N138" s="5">
        <v>1.2727668305213417E-6</v>
      </c>
      <c r="O138" s="5">
        <v>0.51210317168218333</v>
      </c>
      <c r="P138" s="5">
        <v>8.8581048294360822E-7</v>
      </c>
      <c r="Q138" s="5">
        <v>0.34840495994879067</v>
      </c>
      <c r="R138" s="5">
        <v>8.9230688916765145E-7</v>
      </c>
      <c r="S138" s="5">
        <v>0.34840376471358647</v>
      </c>
      <c r="T138" s="5">
        <v>9.9654396421959746E-7</v>
      </c>
      <c r="U138" s="5">
        <v>0.34840482839399728</v>
      </c>
      <c r="V138" s="5">
        <v>9.778451810625452E-7</v>
      </c>
      <c r="W138" s="5">
        <v>0.34840451453758303</v>
      </c>
      <c r="X138" s="5">
        <v>5.5293298128405232E-7</v>
      </c>
      <c r="Y138" s="5">
        <v>0.24157998046724319</v>
      </c>
      <c r="Z138" s="5">
        <v>1.1845392919509211E-6</v>
      </c>
      <c r="AA138" s="5">
        <v>0.24158082411299228</v>
      </c>
      <c r="AB138" s="5">
        <v>9.9755398752351024E-7</v>
      </c>
      <c r="AC138" s="5">
        <v>0.24158040334467487</v>
      </c>
      <c r="AD138" s="5">
        <v>7.7407747746431738E-7</v>
      </c>
      <c r="AE138" s="5">
        <v>0.23645840412873237</v>
      </c>
      <c r="AF138" s="5">
        <v>2.0313116809451435E-6</v>
      </c>
      <c r="AH138" s="5">
        <v>2.0100407004611983E-5</v>
      </c>
      <c r="AI138" s="5">
        <v>1.0854812010864669E-5</v>
      </c>
      <c r="AJ138" s="5">
        <v>4.7530390775496699E-5</v>
      </c>
      <c r="AK138" s="5">
        <v>-2.0858503772742677E-6</v>
      </c>
      <c r="AM138" s="6">
        <v>0.72164341284592781</v>
      </c>
      <c r="AO138" s="7">
        <v>-10.060257709110232</v>
      </c>
      <c r="AP138" s="7">
        <v>-4.9154360832748267</v>
      </c>
      <c r="AQ138" s="7">
        <v>61.320666753017505</v>
      </c>
      <c r="AR138" s="7">
        <v>21.317337221216093</v>
      </c>
      <c r="AT138" s="7">
        <v>12.956616338044569</v>
      </c>
      <c r="AU138" s="7">
        <v>-30.948083325266218</v>
      </c>
      <c r="AV138" s="7">
        <v>37.233632291799879</v>
      </c>
      <c r="AW138" s="7">
        <v>8.9959134714767686</v>
      </c>
      <c r="AY138" s="7">
        <v>5.8781367597848799</v>
      </c>
      <c r="AZ138" s="7">
        <v>-14.369032748318133</v>
      </c>
      <c r="BA138" s="7">
        <v>17.442889379326587</v>
      </c>
      <c r="BB138" s="7">
        <v>-27.67760687072407</v>
      </c>
      <c r="BD138" s="7">
        <v>32.936684841500252</v>
      </c>
      <c r="BE138" s="7">
        <v>-11.553408165942969</v>
      </c>
      <c r="BF138" s="7">
        <v>-0.41344752399474771</v>
      </c>
      <c r="BH138" s="11">
        <v>3.5865877454109376E-6</v>
      </c>
    </row>
    <row r="139" spans="1:60" x14ac:dyDescent="0.3">
      <c r="A139" s="23">
        <v>44380</v>
      </c>
      <c r="B139" s="11" t="s">
        <v>128</v>
      </c>
      <c r="C139" s="11" t="s">
        <v>34</v>
      </c>
      <c r="D139" s="11" t="s">
        <v>105</v>
      </c>
      <c r="E139" s="5">
        <v>1.1418339793641639</v>
      </c>
      <c r="F139" s="5">
        <v>3.0695831153749993E-6</v>
      </c>
      <c r="G139" s="5">
        <v>1.1418350777238444</v>
      </c>
      <c r="H139" s="5">
        <v>3.1327251796358372E-6</v>
      </c>
      <c r="I139" s="5">
        <v>1.1418345291131033</v>
      </c>
      <c r="J139" s="5">
        <v>2.1921559590906986E-6</v>
      </c>
      <c r="K139" s="5">
        <v>0.51210177881219332</v>
      </c>
      <c r="L139" s="5">
        <v>1.1845205205533994E-6</v>
      </c>
      <c r="M139" s="5">
        <v>0.51210288697331052</v>
      </c>
      <c r="N139" s="5">
        <v>1.1579570192822003E-6</v>
      </c>
      <c r="O139" s="5">
        <v>0.51210233575178588</v>
      </c>
      <c r="P139" s="5">
        <v>8.2849622429259329E-7</v>
      </c>
      <c r="Q139" s="5">
        <v>0.34840505503707458</v>
      </c>
      <c r="R139" s="5">
        <v>9.1644831357880509E-7</v>
      </c>
      <c r="S139" s="5">
        <v>0.34840427970505278</v>
      </c>
      <c r="T139" s="5">
        <v>8.812935658785937E-7</v>
      </c>
      <c r="U139" s="5">
        <v>0.34840510333077451</v>
      </c>
      <c r="V139" s="5">
        <v>8.9725819032367249E-7</v>
      </c>
      <c r="W139" s="5">
        <v>0.3484048106652175</v>
      </c>
      <c r="X139" s="5">
        <v>5.1868274212032492E-7</v>
      </c>
      <c r="Y139" s="5">
        <v>0.24158207582245436</v>
      </c>
      <c r="Z139" s="5">
        <v>1.165608916641229E-6</v>
      </c>
      <c r="AA139" s="5">
        <v>0.24157891049932478</v>
      </c>
      <c r="AB139" s="5">
        <v>1.148823070404365E-6</v>
      </c>
      <c r="AC139" s="5">
        <v>0.24158048343141283</v>
      </c>
      <c r="AD139" s="5">
        <v>8.2407801376501988E-7</v>
      </c>
      <c r="AE139" s="5">
        <v>0.23645087331222744</v>
      </c>
      <c r="AF139" s="5">
        <v>2.0173910270352824E-6</v>
      </c>
      <c r="AH139" s="5">
        <v>1.8969202244106364E-5</v>
      </c>
      <c r="AI139" s="5">
        <v>1.143391871369536E-5</v>
      </c>
      <c r="AJ139" s="5">
        <v>4.9332201689106966E-5</v>
      </c>
      <c r="AK139" s="5">
        <v>-2.069238389702584E-6</v>
      </c>
      <c r="AM139" s="6">
        <v>0.72160356370739276</v>
      </c>
      <c r="AO139" s="7">
        <v>-11.676366458934773</v>
      </c>
      <c r="AP139" s="7">
        <v>-24.6915769843703</v>
      </c>
      <c r="AQ139" s="7">
        <v>72.918293656298871</v>
      </c>
      <c r="AR139" s="7">
        <v>42.830430586171531</v>
      </c>
      <c r="AT139" s="7">
        <v>24.67396723737636</v>
      </c>
      <c r="AU139" s="7">
        <v>-53.52028272698206</v>
      </c>
      <c r="AV139" s="7">
        <v>50.29923906074707</v>
      </c>
      <c r="AW139" s="7">
        <v>20.938139339898854</v>
      </c>
      <c r="AY139" s="7">
        <v>3.6087174375420972</v>
      </c>
      <c r="AZ139" s="7">
        <v>-14.474849954870805</v>
      </c>
      <c r="BA139" s="7">
        <v>31.014832909237455</v>
      </c>
      <c r="BB139" s="7">
        <v>-36.268175709452954</v>
      </c>
      <c r="BD139" s="7">
        <v>39.709164540768782</v>
      </c>
      <c r="BE139" s="7">
        <v>3.7297334378738611</v>
      </c>
      <c r="BF139" s="7">
        <v>-27.790375393021982</v>
      </c>
      <c r="BH139" s="11">
        <v>3.1332145100637861E-6</v>
      </c>
    </row>
    <row r="140" spans="1:60" x14ac:dyDescent="0.3">
      <c r="H140" s="20" t="s">
        <v>10</v>
      </c>
      <c r="I140" s="5">
        <f>AVERAGE(I136:I139)</f>
        <v>1.1418350656616862</v>
      </c>
      <c r="N140" s="20" t="s">
        <v>10</v>
      </c>
      <c r="O140" s="5">
        <f>AVERAGE(O136:O139)</f>
        <v>0.51210318185467796</v>
      </c>
      <c r="V140" s="20" t="s">
        <v>10</v>
      </c>
      <c r="W140" s="5">
        <f>AVERAGE(W136:W139)</f>
        <v>0.34840483826257007</v>
      </c>
      <c r="AB140" s="20" t="s">
        <v>10</v>
      </c>
      <c r="AC140" s="5">
        <f>AVERAGE(AC136:AC139)</f>
        <v>0.24157956821305093</v>
      </c>
      <c r="AD140" s="20" t="s">
        <v>10</v>
      </c>
      <c r="AE140" s="5">
        <f>AVERAGE(AE136:AE139)</f>
        <v>0.23645518793388087</v>
      </c>
    </row>
    <row r="141" spans="1:60" x14ac:dyDescent="0.3">
      <c r="H141" s="19" t="s">
        <v>75</v>
      </c>
      <c r="I141" s="7" cm="1">
        <f t="array" ref="I141">2*STDEV(I136:I139/I140)*1000000</f>
        <v>1.4341597392594656</v>
      </c>
      <c r="N141" s="19" t="s">
        <v>75</v>
      </c>
      <c r="O141" s="7" cm="1">
        <f t="array" ref="O141">2*STDEV(O136:O139/O140)*1000000</f>
        <v>2.4685213507890884</v>
      </c>
      <c r="V141" s="19" t="s">
        <v>75</v>
      </c>
      <c r="W141" s="7" cm="1">
        <f t="array" ref="W141">2*STDEV(W136:W139/W140)*1000000</f>
        <v>1.7266564364410057</v>
      </c>
      <c r="AB141" s="19" t="s">
        <v>75</v>
      </c>
      <c r="AC141" s="7" cm="1">
        <f t="array" ref="AC141">2*STDEV(AC136:AC139/AC140)*1000000</f>
        <v>8.3727810403596106</v>
      </c>
      <c r="AD141" s="19" t="s">
        <v>75</v>
      </c>
      <c r="AE141" s="7" cm="1">
        <f t="array" ref="AE141">2*STDEV(AE136:AE139/AE140)*1000000</f>
        <v>27.086416823472987</v>
      </c>
    </row>
    <row r="142" spans="1:60" x14ac:dyDescent="0.3">
      <c r="A142" s="31" t="s">
        <v>131</v>
      </c>
      <c r="AG142" s="32"/>
      <c r="AL142" s="4"/>
      <c r="AN142" s="4"/>
    </row>
    <row r="143" spans="1:60" s="18" customFormat="1" ht="16.2" x14ac:dyDescent="0.35">
      <c r="A143" s="33" t="s">
        <v>0</v>
      </c>
      <c r="B143" s="26" t="s">
        <v>1</v>
      </c>
      <c r="C143" s="26" t="s">
        <v>2</v>
      </c>
      <c r="D143" s="26" t="s">
        <v>3</v>
      </c>
      <c r="E143" s="27" t="s">
        <v>41</v>
      </c>
      <c r="F143" s="27" t="s">
        <v>286</v>
      </c>
      <c r="G143" s="27" t="s">
        <v>42</v>
      </c>
      <c r="H143" s="27" t="s">
        <v>286</v>
      </c>
      <c r="I143" s="27" t="s">
        <v>43</v>
      </c>
      <c r="J143" s="27" t="s">
        <v>286</v>
      </c>
      <c r="K143" s="27" t="s">
        <v>44</v>
      </c>
      <c r="L143" s="27" t="s">
        <v>286</v>
      </c>
      <c r="M143" s="27" t="s">
        <v>45</v>
      </c>
      <c r="N143" s="27" t="s">
        <v>286</v>
      </c>
      <c r="O143" s="27" t="s">
        <v>46</v>
      </c>
      <c r="P143" s="27" t="s">
        <v>286</v>
      </c>
      <c r="Q143" s="27" t="s">
        <v>47</v>
      </c>
      <c r="R143" s="27" t="s">
        <v>286</v>
      </c>
      <c r="S143" s="27" t="s">
        <v>48</v>
      </c>
      <c r="T143" s="27" t="s">
        <v>286</v>
      </c>
      <c r="U143" s="27" t="s">
        <v>49</v>
      </c>
      <c r="V143" s="27" t="s">
        <v>286</v>
      </c>
      <c r="W143" s="27" t="s">
        <v>50</v>
      </c>
      <c r="X143" s="27" t="s">
        <v>286</v>
      </c>
      <c r="Y143" s="27" t="s">
        <v>51</v>
      </c>
      <c r="Z143" s="27" t="s">
        <v>286</v>
      </c>
      <c r="AA143" s="27" t="s">
        <v>52</v>
      </c>
      <c r="AB143" s="27" t="s">
        <v>286</v>
      </c>
      <c r="AC143" s="27" t="s">
        <v>53</v>
      </c>
      <c r="AD143" s="27" t="s">
        <v>286</v>
      </c>
      <c r="AE143" s="27" t="s">
        <v>54</v>
      </c>
      <c r="AF143" s="27" t="s">
        <v>286</v>
      </c>
      <c r="AG143" s="34"/>
      <c r="AH143" s="27" t="s">
        <v>55</v>
      </c>
      <c r="AI143" s="27" t="s">
        <v>56</v>
      </c>
      <c r="AJ143" s="27" t="s">
        <v>57</v>
      </c>
      <c r="AK143" s="27" t="s">
        <v>58</v>
      </c>
      <c r="AL143" s="28"/>
      <c r="AM143" s="27" t="s">
        <v>59</v>
      </c>
      <c r="AN143" s="35"/>
      <c r="AO143" s="30" t="s">
        <v>76</v>
      </c>
      <c r="AP143" s="36" t="s">
        <v>13</v>
      </c>
      <c r="AQ143" s="30" t="s">
        <v>77</v>
      </c>
      <c r="AR143" s="36" t="s">
        <v>13</v>
      </c>
      <c r="AS143" s="30" t="s">
        <v>78</v>
      </c>
      <c r="AT143" s="36" t="s">
        <v>13</v>
      </c>
      <c r="AU143" s="30" t="s">
        <v>79</v>
      </c>
      <c r="AV143" s="36" t="s">
        <v>13</v>
      </c>
      <c r="AW143" s="30" t="s">
        <v>80</v>
      </c>
      <c r="AX143" s="36" t="s">
        <v>13</v>
      </c>
      <c r="AY143" s="97"/>
      <c r="AZ143" s="98" t="s">
        <v>339</v>
      </c>
      <c r="BA143" s="100"/>
      <c r="BB143" s="27" t="s">
        <v>17</v>
      </c>
      <c r="BC143" s="30" t="s">
        <v>18</v>
      </c>
      <c r="BD143" s="14"/>
      <c r="BE143" s="14"/>
      <c r="BF143" s="14"/>
    </row>
    <row r="144" spans="1:60" x14ac:dyDescent="0.3">
      <c r="A144" s="23">
        <v>44371</v>
      </c>
      <c r="B144" s="11" t="s">
        <v>128</v>
      </c>
      <c r="C144" s="11" t="s">
        <v>108</v>
      </c>
      <c r="D144" s="11" t="s">
        <v>92</v>
      </c>
      <c r="E144" s="5">
        <v>1.1418344247277268</v>
      </c>
      <c r="F144" s="5">
        <v>2.9195142221590434E-6</v>
      </c>
      <c r="G144" s="5">
        <v>1.1418358920602378</v>
      </c>
      <c r="H144" s="5">
        <v>3.3243542952215379E-6</v>
      </c>
      <c r="I144" s="5">
        <v>1.1418351682324188</v>
      </c>
      <c r="J144" s="5">
        <v>2.2156094326321978E-6</v>
      </c>
      <c r="K144" s="5">
        <v>0.51297457597658069</v>
      </c>
      <c r="L144" s="5">
        <v>1.1499764725530697E-6</v>
      </c>
      <c r="M144" s="5">
        <v>0.51297649588547078</v>
      </c>
      <c r="N144" s="5">
        <v>1.1844389118280885E-6</v>
      </c>
      <c r="O144" s="5">
        <v>0.51297553593102596</v>
      </c>
      <c r="P144" s="5">
        <v>8.2719730997387314E-7</v>
      </c>
      <c r="Q144" s="5">
        <v>0.34840536229265506</v>
      </c>
      <c r="R144" s="5">
        <v>8.4469035709289876E-7</v>
      </c>
      <c r="S144" s="5">
        <v>0.34840422164766377</v>
      </c>
      <c r="T144" s="5">
        <v>8.7048478799703533E-7</v>
      </c>
      <c r="U144" s="5">
        <v>0.34840474433106844</v>
      </c>
      <c r="V144" s="5">
        <v>9.0237348063132475E-7</v>
      </c>
      <c r="W144" s="5">
        <v>0.3484047741872085</v>
      </c>
      <c r="X144" s="5">
        <v>5.0427240245279875E-7</v>
      </c>
      <c r="Y144" s="5">
        <v>0.24157750793254373</v>
      </c>
      <c r="Z144" s="5">
        <v>1.1396503699458751E-6</v>
      </c>
      <c r="AA144" s="5">
        <v>0.24158031820919704</v>
      </c>
      <c r="AB144" s="5">
        <v>1.1830056548163739E-6</v>
      </c>
      <c r="AC144" s="5">
        <v>0.24157892671299036</v>
      </c>
      <c r="AD144" s="5">
        <v>8.2592227519622664E-7</v>
      </c>
      <c r="AE144" s="5">
        <v>0.23645530275179361</v>
      </c>
      <c r="AF144" s="5">
        <v>1.8549454119750691E-6</v>
      </c>
      <c r="AH144" s="5">
        <v>1.270723855215811E-2</v>
      </c>
      <c r="AI144" s="5">
        <v>2.1465892553581888E-5</v>
      </c>
      <c r="AJ144" s="5">
        <v>0.38897634762799693</v>
      </c>
      <c r="AK144" s="5">
        <v>-3.2492049992379572E-6</v>
      </c>
      <c r="AM144" s="6">
        <v>0.72245895587988784</v>
      </c>
      <c r="AO144" s="14">
        <f>(I144/I$140-1)*1000000</f>
        <v>8.9829727212276111E-2</v>
      </c>
      <c r="AP144" s="14">
        <f>MAX(J144/I144*1000000,I$141,'S-3 Medium-term 142Nd precision'!B$12)</f>
        <v>5.4433583567667201</v>
      </c>
      <c r="AQ144" s="15">
        <f t="shared" ref="AQ144" si="23">(O144/0.51263-1)*10000</f>
        <v>6.7404547339400267</v>
      </c>
      <c r="AR144" s="15">
        <f>MAX(P144/O144*10000,O$141/100,'S-3 Medium-term 142Nd precision'!C$12)</f>
        <v>4.2563119610790796E-2</v>
      </c>
      <c r="AS144" s="14">
        <f>(W144/W$140-1)*1000000</f>
        <v>-0.18391065370604309</v>
      </c>
      <c r="AT144" s="14">
        <f>MAX(X144/W144*1000000,W$141,'S-3 Medium-term 142Nd precision'!D$12)</f>
        <v>3.0853639530316457</v>
      </c>
      <c r="AU144" s="14">
        <f>(AC144/AC$140-1)*1000000</f>
        <v>-2.6554400495149011</v>
      </c>
      <c r="AV144" s="14">
        <f>MAX(AD144/AC144*1000000,AC$141,'S-3 Medium-term 142Nd precision'!E$12)</f>
        <v>8.3727810403596106</v>
      </c>
      <c r="AW144" s="16">
        <f>(AE144/AE$140-1)*1000000</f>
        <v>0.4855800108671815</v>
      </c>
      <c r="AX144" s="16">
        <f>MAX(AF144/AE144*1000000,AE$141,'S-3 Medium-term 142Nd precision'!F$12)</f>
        <v>34.241021852437889</v>
      </c>
      <c r="AZ144" s="99">
        <v>6.9708644899908793E-6</v>
      </c>
      <c r="BB144" s="7" t="s">
        <v>138</v>
      </c>
      <c r="BC144" s="7" t="s">
        <v>124</v>
      </c>
    </row>
    <row r="145" spans="1:60" x14ac:dyDescent="0.3">
      <c r="A145" s="23">
        <v>44371</v>
      </c>
      <c r="B145" s="11" t="s">
        <v>128</v>
      </c>
      <c r="C145" s="11" t="s">
        <v>36</v>
      </c>
      <c r="D145" s="11" t="s">
        <v>110</v>
      </c>
      <c r="E145" s="5">
        <v>1.1418382528647502</v>
      </c>
      <c r="F145" s="5">
        <v>3.3476111378561021E-6</v>
      </c>
      <c r="G145" s="5">
        <v>1.1418365344387695</v>
      </c>
      <c r="H145" s="5">
        <v>3.3957623340037643E-6</v>
      </c>
      <c r="I145" s="5">
        <v>1.1418373920664977</v>
      </c>
      <c r="J145" s="5">
        <v>2.3837412476458397E-6</v>
      </c>
      <c r="K145" s="5">
        <v>0.51294110586905883</v>
      </c>
      <c r="L145" s="5">
        <v>1.2725647802548606E-6</v>
      </c>
      <c r="M145" s="5">
        <v>0.51294245407923122</v>
      </c>
      <c r="N145" s="5">
        <v>1.2526431139358032E-6</v>
      </c>
      <c r="O145" s="5">
        <v>0.51294178121330725</v>
      </c>
      <c r="P145" s="5">
        <v>8.933248467897099E-7</v>
      </c>
      <c r="Q145" s="5">
        <v>0.34840434736538911</v>
      </c>
      <c r="R145" s="5">
        <v>9.3170046708741402E-7</v>
      </c>
      <c r="S145" s="5">
        <v>0.34840277728105795</v>
      </c>
      <c r="T145" s="5">
        <v>9.1409184068589605E-7</v>
      </c>
      <c r="U145" s="5">
        <v>0.34840434481152882</v>
      </c>
      <c r="V145" s="5">
        <v>9.5077566108138184E-7</v>
      </c>
      <c r="W145" s="5">
        <v>0.34840382506700279</v>
      </c>
      <c r="X145" s="5">
        <v>5.3926667009605997E-7</v>
      </c>
      <c r="Y145" s="5">
        <v>0.24157873973871358</v>
      </c>
      <c r="Z145" s="5">
        <v>1.2093976148925885E-6</v>
      </c>
      <c r="AA145" s="5">
        <v>0.24158060937678399</v>
      </c>
      <c r="AB145" s="5">
        <v>1.1365203335609357E-6</v>
      </c>
      <c r="AC145" s="5">
        <v>0.2415796650628188</v>
      </c>
      <c r="AD145" s="5">
        <v>8.3193359801787752E-7</v>
      </c>
      <c r="AE145" s="5">
        <v>0.23645892032793514</v>
      </c>
      <c r="AF145" s="5">
        <v>1.9807345876042616E-6</v>
      </c>
      <c r="AH145" s="5">
        <v>5.3117029098945855E-2</v>
      </c>
      <c r="AI145" s="5">
        <v>2.8989317516782137E-5</v>
      </c>
      <c r="AJ145" s="5">
        <v>1.1357103705942608</v>
      </c>
      <c r="AK145" s="5">
        <v>-3.932482250507907E-6</v>
      </c>
      <c r="AM145" s="6">
        <v>0.72319210913820919</v>
      </c>
      <c r="AO145" s="14">
        <f t="shared" ref="AO145:AO152" si="24">(I145/I$140-1)*1000000</f>
        <v>2.0374263161038186</v>
      </c>
      <c r="AP145" s="14">
        <f>MAX(J145/I145*1000000,I$141,'S-3 Medium-term 142Nd precision'!B$12)</f>
        <v>5.4433583567667201</v>
      </c>
      <c r="AQ145" s="15">
        <f t="shared" ref="AQ145:AQ152" si="25">(O145/0.51263-1)*10000</f>
        <v>6.0819931199351807</v>
      </c>
      <c r="AR145" s="15">
        <f>MAX(P145/O145*10000,O$141/100,'S-3 Medium-term 142Nd precision'!C$12)</f>
        <v>4.2563119610790796E-2</v>
      </c>
      <c r="AS145" s="14">
        <f t="shared" ref="AS145:AS152" si="26">(W145/W$140-1)*1000000</f>
        <v>-2.9080984418339284</v>
      </c>
      <c r="AT145" s="14">
        <f>MAX(X145/W145*1000000,W$141,'S-3 Medium-term 142Nd precision'!D$12)</f>
        <v>3.0853639530316457</v>
      </c>
      <c r="AU145" s="14">
        <f t="shared" ref="AU145:AU152" si="27">(AC145/AC$140-1)*1000000</f>
        <v>0.40090214836752125</v>
      </c>
      <c r="AV145" s="14">
        <f>MAX(AD145/AC145*1000000,AC$141,'S-3 Medium-term 142Nd precision'!E$12)</f>
        <v>8.3727810403596106</v>
      </c>
      <c r="AW145" s="16">
        <f t="shared" ref="AW145:AW152" si="28">(AE145/AE$140-1)*1000000</f>
        <v>15.784783945260727</v>
      </c>
      <c r="AX145" s="16">
        <f>MAX(AF145/AE145*1000000,AE$141,'S-3 Medium-term 142Nd precision'!F$12)</f>
        <v>34.241021852437889</v>
      </c>
      <c r="AZ145" s="99">
        <v>5.8520357501490976E-6</v>
      </c>
      <c r="BB145" s="7" t="s">
        <v>112</v>
      </c>
      <c r="BC145" s="7" t="s">
        <v>20</v>
      </c>
    </row>
    <row r="146" spans="1:60" x14ac:dyDescent="0.3">
      <c r="A146" s="23">
        <v>44372</v>
      </c>
      <c r="B146" s="11" t="s">
        <v>128</v>
      </c>
      <c r="C146" s="11" t="s">
        <v>89</v>
      </c>
      <c r="D146" s="11" t="s">
        <v>90</v>
      </c>
      <c r="E146" s="5">
        <v>1.1418354769448851</v>
      </c>
      <c r="F146" s="5">
        <v>3.6038831653360787E-6</v>
      </c>
      <c r="G146" s="5">
        <v>1.1418399382820292</v>
      </c>
      <c r="H146" s="5">
        <v>3.7854713320072593E-6</v>
      </c>
      <c r="I146" s="5">
        <v>1.1418377168184166</v>
      </c>
      <c r="J146" s="5">
        <v>2.6173144025606802E-6</v>
      </c>
      <c r="K146" s="5">
        <v>0.5129489297212908</v>
      </c>
      <c r="L146" s="5">
        <v>1.3501230558386472E-6</v>
      </c>
      <c r="M146" s="5">
        <v>0.51295036642990244</v>
      </c>
      <c r="N146" s="5">
        <v>1.4949727898755277E-6</v>
      </c>
      <c r="O146" s="5">
        <v>0.51294965397987857</v>
      </c>
      <c r="P146" s="5">
        <v>1.008784377176749E-6</v>
      </c>
      <c r="Q146" s="5">
        <v>0.34840245757975546</v>
      </c>
      <c r="R146" s="5">
        <v>1.1583530082071641E-6</v>
      </c>
      <c r="S146" s="5">
        <v>0.34840301815404978</v>
      </c>
      <c r="T146" s="5">
        <v>1.1245235291011386E-6</v>
      </c>
      <c r="U146" s="5">
        <v>0.3484040572780846</v>
      </c>
      <c r="V146" s="5">
        <v>1.1482433860418395E-6</v>
      </c>
      <c r="W146" s="5">
        <v>0.34840317207747451</v>
      </c>
      <c r="X146" s="5">
        <v>6.6109937545691431E-7</v>
      </c>
      <c r="Y146" s="5">
        <v>0.24158353535798002</v>
      </c>
      <c r="Z146" s="5">
        <v>1.4040199438602535E-6</v>
      </c>
      <c r="AA146" s="5">
        <v>0.24157624487788373</v>
      </c>
      <c r="AB146" s="5">
        <v>1.3328877793547219E-6</v>
      </c>
      <c r="AC146" s="5">
        <v>0.24157987008914017</v>
      </c>
      <c r="AD146" s="5">
        <v>1.0041305214214943E-6</v>
      </c>
      <c r="AE146" s="5">
        <v>0.23645699254198912</v>
      </c>
      <c r="AF146" s="5">
        <v>2.2020150418113861E-6</v>
      </c>
      <c r="AH146" s="5">
        <v>2.5243689369393672E-2</v>
      </c>
      <c r="AI146" s="5">
        <v>9.375921078454555E-6</v>
      </c>
      <c r="AJ146" s="5">
        <v>0.24813571234083531</v>
      </c>
      <c r="AK146" s="5">
        <v>-4.1347998290769605E-6</v>
      </c>
      <c r="AM146" s="6">
        <v>0.72339624871382946</v>
      </c>
      <c r="AO146" s="14">
        <f t="shared" si="24"/>
        <v>2.3218386000500857</v>
      </c>
      <c r="AP146" s="14">
        <f>MAX(J146/I146*1000000,I$141,'S-3 Medium-term 142Nd precision'!B$12)</f>
        <v>5.4433583567667201</v>
      </c>
      <c r="AQ146" s="15">
        <f t="shared" si="25"/>
        <v>6.2355691215598696</v>
      </c>
      <c r="AR146" s="15">
        <f>MAX(P146/O146*10000,O$141/100,'S-3 Medium-term 142Nd precision'!C$12)</f>
        <v>4.2563119610790796E-2</v>
      </c>
      <c r="AS146" s="14">
        <f t="shared" si="26"/>
        <v>-4.782324791618997</v>
      </c>
      <c r="AT146" s="14">
        <f>MAX(X146/W146*1000000,W$141,'S-3 Medium-term 142Nd precision'!D$12)</f>
        <v>3.0853639530316457</v>
      </c>
      <c r="AU146" s="14">
        <f t="shared" si="27"/>
        <v>1.2495928007894008</v>
      </c>
      <c r="AV146" s="14">
        <f>MAX(AD146/AC146*1000000,AC$141,'S-3 Medium-term 142Nd precision'!E$12)</f>
        <v>8.3727810403596106</v>
      </c>
      <c r="AW146" s="16">
        <f t="shared" si="28"/>
        <v>7.6319243575984075</v>
      </c>
      <c r="AX146" s="16">
        <f>MAX(AF146/AE146*1000000,AE$141,'S-3 Medium-term 142Nd precision'!F$12)</f>
        <v>34.241021852437889</v>
      </c>
      <c r="AZ146" s="99">
        <v>4.3147312318175908E-6</v>
      </c>
      <c r="BB146" s="7" t="s">
        <v>97</v>
      </c>
      <c r="BC146" s="7" t="s">
        <v>20</v>
      </c>
    </row>
    <row r="147" spans="1:60" x14ac:dyDescent="0.3">
      <c r="A147" s="23">
        <v>44372</v>
      </c>
      <c r="B147" s="11" t="s">
        <v>128</v>
      </c>
      <c r="C147" s="11" t="s">
        <v>37</v>
      </c>
      <c r="D147" s="11" t="s">
        <v>132</v>
      </c>
      <c r="E147" s="5">
        <v>1.1418323762012872</v>
      </c>
      <c r="F147" s="5">
        <v>2.8952506616079661E-6</v>
      </c>
      <c r="G147" s="5">
        <v>1.1418376079807111</v>
      </c>
      <c r="H147" s="5">
        <v>2.9130252200696789E-6</v>
      </c>
      <c r="I147" s="5">
        <v>1.1418350056682824</v>
      </c>
      <c r="J147" s="5">
        <v>2.0585131107125332E-6</v>
      </c>
      <c r="K147" s="5">
        <v>0.51293898852494557</v>
      </c>
      <c r="L147" s="5">
        <v>1.0757205930032291E-6</v>
      </c>
      <c r="M147" s="5">
        <v>0.51294168722777966</v>
      </c>
      <c r="N147" s="5">
        <v>1.1134930558879272E-6</v>
      </c>
      <c r="O147" s="5">
        <v>0.51294034140561595</v>
      </c>
      <c r="P147" s="5">
        <v>7.7794911571987072E-7</v>
      </c>
      <c r="Q147" s="5">
        <v>0.34840341440431372</v>
      </c>
      <c r="R147" s="5">
        <v>8.4945844389891605E-7</v>
      </c>
      <c r="S147" s="5">
        <v>0.3484034944099208</v>
      </c>
      <c r="T147" s="5">
        <v>8.6381808264971275E-7</v>
      </c>
      <c r="U147" s="5">
        <v>0.34840439009378182</v>
      </c>
      <c r="V147" s="5">
        <v>8.4335637078488928E-7</v>
      </c>
      <c r="W147" s="5">
        <v>0.34840376535199835</v>
      </c>
      <c r="X147" s="5">
        <v>4.9227790977118586E-7</v>
      </c>
      <c r="Y147" s="5">
        <v>0.24158135643501777</v>
      </c>
      <c r="Z147" s="5">
        <v>1.0731830078442509E-6</v>
      </c>
      <c r="AA147" s="5">
        <v>0.24157878822162099</v>
      </c>
      <c r="AB147" s="5">
        <v>1.0816352250576028E-6</v>
      </c>
      <c r="AC147" s="5">
        <v>0.24158007007154153</v>
      </c>
      <c r="AD147" s="5">
        <v>7.6532504166309349E-7</v>
      </c>
      <c r="AE147" s="5">
        <v>0.23645644741303987</v>
      </c>
      <c r="AF147" s="5">
        <v>1.9214184556838962E-6</v>
      </c>
      <c r="AH147" s="5">
        <v>7.9819528487083888E-2</v>
      </c>
      <c r="AI147" s="5">
        <v>1.5130073802166778E-5</v>
      </c>
      <c r="AJ147" s="5">
        <v>0.42054387964175333</v>
      </c>
      <c r="AK147" s="5">
        <v>-3.5812939359264059E-6</v>
      </c>
      <c r="AM147" s="6">
        <v>0.72280325620060604</v>
      </c>
      <c r="AO147" s="14">
        <f t="shared" si="24"/>
        <v>-5.2541216821744285E-2</v>
      </c>
      <c r="AP147" s="14">
        <f>MAX(J147/I147*1000000,I$141,'S-3 Medium-term 142Nd precision'!B$12)</f>
        <v>5.4433583567667201</v>
      </c>
      <c r="AQ147" s="15">
        <f t="shared" si="25"/>
        <v>6.0539064357523209</v>
      </c>
      <c r="AR147" s="15">
        <f>MAX(P147/O147*10000,O$141/100,'S-3 Medium-term 142Nd precision'!C$12)</f>
        <v>4.2563119610790796E-2</v>
      </c>
      <c r="AS147" s="14">
        <f t="shared" si="26"/>
        <v>-3.0794938929989968</v>
      </c>
      <c r="AT147" s="14">
        <f>MAX(X147/W147*1000000,W$141,'S-3 Medium-term 142Nd precision'!D$12)</f>
        <v>3.0853639530316457</v>
      </c>
      <c r="AU147" s="14">
        <f t="shared" si="27"/>
        <v>2.0774045350613335</v>
      </c>
      <c r="AV147" s="14">
        <f>MAX(AD147/AC147*1000000,AC$141,'S-3 Medium-term 142Nd precision'!E$12)</f>
        <v>8.3727810403596106</v>
      </c>
      <c r="AW147" s="16">
        <f t="shared" si="28"/>
        <v>5.3265025394821919</v>
      </c>
      <c r="AX147" s="16">
        <f>MAX(AF147/AE147*1000000,AE$141,'S-3 Medium-term 142Nd precision'!F$12)</f>
        <v>34.241021852437889</v>
      </c>
      <c r="AZ147" s="99">
        <v>4.7902226549493644E-6</v>
      </c>
      <c r="BB147" s="7" t="s">
        <v>139</v>
      </c>
      <c r="BC147" s="7" t="s">
        <v>20</v>
      </c>
    </row>
    <row r="148" spans="1:60" x14ac:dyDescent="0.3">
      <c r="A148" s="23">
        <v>44373</v>
      </c>
      <c r="B148" s="11" t="s">
        <v>128</v>
      </c>
      <c r="C148" s="11" t="s">
        <v>21</v>
      </c>
      <c r="D148" s="11" t="s">
        <v>133</v>
      </c>
      <c r="E148" s="5">
        <v>1.1418352859824294</v>
      </c>
      <c r="F148" s="5">
        <v>2.6481674987302453E-6</v>
      </c>
      <c r="G148" s="5">
        <v>1.1418384974109945</v>
      </c>
      <c r="H148" s="5">
        <v>2.717157992968567E-6</v>
      </c>
      <c r="I148" s="5">
        <v>1.1418369014451928</v>
      </c>
      <c r="J148" s="5">
        <v>1.8989521195782825E-6</v>
      </c>
      <c r="K148" s="5">
        <v>0.51291545570786945</v>
      </c>
      <c r="L148" s="5">
        <v>1.0295198549619659E-6</v>
      </c>
      <c r="M148" s="5">
        <v>0.51291866674598863</v>
      </c>
      <c r="N148" s="5">
        <v>1.0852083093224883E-6</v>
      </c>
      <c r="O148" s="5">
        <v>0.51291705982227487</v>
      </c>
      <c r="P148" s="5">
        <v>7.5358132200402116E-7</v>
      </c>
      <c r="Q148" s="5">
        <v>0.34840414209829107</v>
      </c>
      <c r="R148" s="5">
        <v>7.9919253098394737E-7</v>
      </c>
      <c r="S148" s="5">
        <v>0.34840354930995382</v>
      </c>
      <c r="T148" s="5">
        <v>8.5151206170165726E-7</v>
      </c>
      <c r="U148" s="5">
        <v>0.34840430201078959</v>
      </c>
      <c r="V148" s="5">
        <v>8.4000313937039518E-7</v>
      </c>
      <c r="W148" s="5">
        <v>0.34840399839255631</v>
      </c>
      <c r="X148" s="5">
        <v>4.7935010896432666E-7</v>
      </c>
      <c r="Y148" s="5">
        <v>0.24158002639970511</v>
      </c>
      <c r="Z148" s="5">
        <v>9.4100294256393839E-7</v>
      </c>
      <c r="AA148" s="5">
        <v>0.24157860800346809</v>
      </c>
      <c r="AB148" s="5">
        <v>9.6628637979541772E-7</v>
      </c>
      <c r="AC148" s="5">
        <v>0.24157931288097204</v>
      </c>
      <c r="AD148" s="5">
        <v>6.7551388842128117E-7</v>
      </c>
      <c r="AE148" s="5">
        <v>0.23645315356690527</v>
      </c>
      <c r="AF148" s="5">
        <v>1.8561578361656706E-6</v>
      </c>
      <c r="AH148" s="5">
        <v>2.8182186460681963E-2</v>
      </c>
      <c r="AI148" s="5">
        <v>1.0981726745529752E-5</v>
      </c>
      <c r="AJ148" s="5">
        <v>0.78545718195139325</v>
      </c>
      <c r="AK148" s="5">
        <v>-4.3623482983029238E-6</v>
      </c>
      <c r="AM148" s="6">
        <v>0.72236513673674829</v>
      </c>
      <c r="AO148" s="14">
        <f t="shared" si="24"/>
        <v>1.6077484057408498</v>
      </c>
      <c r="AP148" s="14">
        <f>MAX(J148/I148*1000000,I$141,'S-3 Medium-term 142Nd precision'!B$12)</f>
        <v>5.4433583567667201</v>
      </c>
      <c r="AQ148" s="15">
        <f t="shared" si="25"/>
        <v>5.5997468403101713</v>
      </c>
      <c r="AR148" s="15">
        <f>MAX(P148/O148*10000,O$141/100,'S-3 Medium-term 142Nd precision'!C$12)</f>
        <v>4.2563119610790796E-2</v>
      </c>
      <c r="AS148" s="14">
        <f t="shared" si="26"/>
        <v>-2.4106152427538774</v>
      </c>
      <c r="AT148" s="14">
        <f>MAX(X148/W148*1000000,W$141,'S-3 Medium-term 142Nd precision'!D$12)</f>
        <v>3.0853639530316457</v>
      </c>
      <c r="AU148" s="14">
        <f t="shared" si="27"/>
        <v>-1.0569274578875465</v>
      </c>
      <c r="AV148" s="14">
        <f>MAX(AD148/AC148*1000000,AC$141,'S-3 Medium-term 142Nd precision'!E$12)</f>
        <v>8.3727810403596106</v>
      </c>
      <c r="AW148" s="16">
        <f t="shared" si="28"/>
        <v>-8.6036047395321447</v>
      </c>
      <c r="AX148" s="16">
        <f>MAX(AF148/AE148*1000000,AE$141,'S-3 Medium-term 142Nd precision'!F$12)</f>
        <v>34.241021852437889</v>
      </c>
      <c r="AZ148" s="99">
        <v>3.7561650571954485E-6</v>
      </c>
      <c r="BB148" s="7" t="s">
        <v>140</v>
      </c>
      <c r="BC148" s="7" t="s">
        <v>20</v>
      </c>
    </row>
    <row r="149" spans="1:60" x14ac:dyDescent="0.3">
      <c r="A149" s="23">
        <v>44377</v>
      </c>
      <c r="B149" s="11" t="s">
        <v>128</v>
      </c>
      <c r="C149" s="11" t="s">
        <v>86</v>
      </c>
      <c r="D149" s="11" t="s">
        <v>134</v>
      </c>
      <c r="E149" s="5">
        <v>1.14183053908708</v>
      </c>
      <c r="F149" s="5">
        <v>2.7584758649586588E-6</v>
      </c>
      <c r="G149" s="5">
        <v>1.1418315303678901</v>
      </c>
      <c r="H149" s="5">
        <v>2.7917072786511602E-6</v>
      </c>
      <c r="I149" s="5">
        <v>1.1418310377470533</v>
      </c>
      <c r="J149" s="5">
        <v>1.9618642112486915E-6</v>
      </c>
      <c r="K149" s="5">
        <v>0.51293891021717719</v>
      </c>
      <c r="L149" s="5">
        <v>1.0897369811478142E-6</v>
      </c>
      <c r="M149" s="5">
        <v>0.51294157746381208</v>
      </c>
      <c r="N149" s="5">
        <v>1.0654225889581692E-6</v>
      </c>
      <c r="O149" s="5">
        <v>0.512940242675758</v>
      </c>
      <c r="P149" s="5">
        <v>7.6576592658495481E-7</v>
      </c>
      <c r="Q149" s="5">
        <v>0.34840432795331</v>
      </c>
      <c r="R149" s="5">
        <v>8.127663571175504E-7</v>
      </c>
      <c r="S149" s="5">
        <v>0.34840351715968132</v>
      </c>
      <c r="T149" s="5">
        <v>8.148344109480086E-7</v>
      </c>
      <c r="U149" s="5">
        <v>0.34840434609581444</v>
      </c>
      <c r="V149" s="5">
        <v>7.9966046046909413E-7</v>
      </c>
      <c r="W149" s="5">
        <v>0.34840406247968009</v>
      </c>
      <c r="X149" s="5">
        <v>4.67246961341009E-7</v>
      </c>
      <c r="Y149" s="5">
        <v>0.24158053322129791</v>
      </c>
      <c r="Z149" s="5">
        <v>1.0859407086614907E-6</v>
      </c>
      <c r="AA149" s="5">
        <v>0.24157998256454868</v>
      </c>
      <c r="AB149" s="5">
        <v>1.0493970579821941E-6</v>
      </c>
      <c r="AC149" s="5">
        <v>0.24158025861556992</v>
      </c>
      <c r="AD149" s="5">
        <v>7.5498210028173835E-7</v>
      </c>
      <c r="AE149" s="5">
        <v>0.23645047720589532</v>
      </c>
      <c r="AF149" s="5">
        <v>1.8027381789855943E-6</v>
      </c>
      <c r="AH149" s="5">
        <v>8.1203853167413784E-2</v>
      </c>
      <c r="AI149" s="5">
        <v>4.4938210217778747E-5</v>
      </c>
      <c r="AJ149" s="5">
        <v>0.32514022402701603</v>
      </c>
      <c r="AK149" s="5">
        <v>-4.4528694815196377E-6</v>
      </c>
      <c r="AM149" s="6">
        <v>0.72163715705212705</v>
      </c>
      <c r="AO149" s="14">
        <f t="shared" si="24"/>
        <v>-3.5275800805978363</v>
      </c>
      <c r="AP149" s="14">
        <f>MAX(J149/I149*1000000,I$141,'S-3 Medium-term 142Nd precision'!B$12)</f>
        <v>5.4433583567667201</v>
      </c>
      <c r="AQ149" s="15">
        <f t="shared" si="25"/>
        <v>6.0519804880310168</v>
      </c>
      <c r="AR149" s="15">
        <f>MAX(P149/O149*10000,O$141/100,'S-3 Medium-term 142Nd precision'!C$12)</f>
        <v>4.2563119610790796E-2</v>
      </c>
      <c r="AS149" s="14">
        <f t="shared" si="26"/>
        <v>-2.22667082883099</v>
      </c>
      <c r="AT149" s="14">
        <f>MAX(X149/W149*1000000,W$141,'S-3 Medium-term 142Nd precision'!D$12)</f>
        <v>3.0853639530316457</v>
      </c>
      <c r="AU149" s="14">
        <f t="shared" si="27"/>
        <v>2.8578680064672568</v>
      </c>
      <c r="AV149" s="14">
        <f>MAX(AD149/AC149*1000000,AC$141,'S-3 Medium-term 142Nd precision'!E$12)</f>
        <v>8.3727810403596106</v>
      </c>
      <c r="AW149" s="16">
        <f t="shared" si="28"/>
        <v>-19.922286445539505</v>
      </c>
      <c r="AX149" s="16">
        <f>MAX(AF149/AE149*1000000,AE$141,'S-3 Medium-term 142Nd precision'!F$12)</f>
        <v>34.241021852437889</v>
      </c>
      <c r="AZ149" s="99">
        <v>3.1138553738722467E-6</v>
      </c>
      <c r="BB149" s="7" t="s">
        <v>141</v>
      </c>
      <c r="BC149" s="7" t="s">
        <v>20</v>
      </c>
    </row>
    <row r="150" spans="1:60" x14ac:dyDescent="0.3">
      <c r="A150" s="23">
        <v>44378</v>
      </c>
      <c r="B150" s="11" t="s">
        <v>128</v>
      </c>
      <c r="C150" s="11" t="s">
        <v>87</v>
      </c>
      <c r="D150" s="11" t="s">
        <v>135</v>
      </c>
      <c r="E150" s="5">
        <v>1.1418369563900101</v>
      </c>
      <c r="F150" s="5">
        <v>3.0082536599326279E-6</v>
      </c>
      <c r="G150" s="5">
        <v>1.1418325582456177</v>
      </c>
      <c r="H150" s="5">
        <v>3.1773058306530465E-6</v>
      </c>
      <c r="I150" s="5">
        <v>1.1418347669207514</v>
      </c>
      <c r="J150" s="5">
        <v>2.1901480621191573E-6</v>
      </c>
      <c r="K150" s="5">
        <v>0.51293570187487081</v>
      </c>
      <c r="L150" s="5">
        <v>1.136783381671958E-6</v>
      </c>
      <c r="M150" s="5">
        <v>0.51293713833654808</v>
      </c>
      <c r="N150" s="5">
        <v>1.115898819513097E-6</v>
      </c>
      <c r="O150" s="5">
        <v>0.51293641510061616</v>
      </c>
      <c r="P150" s="5">
        <v>7.9738148139944817E-7</v>
      </c>
      <c r="Q150" s="5">
        <v>0.34840574919080758</v>
      </c>
      <c r="R150" s="5">
        <v>8.5661587471170447E-7</v>
      </c>
      <c r="S150" s="5">
        <v>0.34840408202125556</v>
      </c>
      <c r="T150" s="5">
        <v>9.1895808171775263E-7</v>
      </c>
      <c r="U150" s="5">
        <v>0.34840508044183632</v>
      </c>
      <c r="V150" s="5">
        <v>9.0133848995869637E-7</v>
      </c>
      <c r="W150" s="5">
        <v>0.34840496604267512</v>
      </c>
      <c r="X150" s="5">
        <v>5.1640126863311E-7</v>
      </c>
      <c r="Y150" s="5">
        <v>0.24157862089671905</v>
      </c>
      <c r="Z150" s="5">
        <v>1.0827019610886842E-6</v>
      </c>
      <c r="AA150" s="5">
        <v>0.24158031855997036</v>
      </c>
      <c r="AB150" s="5">
        <v>1.1333653462417187E-6</v>
      </c>
      <c r="AC150" s="5">
        <v>0.24157946676040157</v>
      </c>
      <c r="AD150" s="5">
        <v>7.8484742273297833E-7</v>
      </c>
      <c r="AE150" s="5">
        <v>0.23645525957405941</v>
      </c>
      <c r="AF150" s="5">
        <v>1.9168706536299562E-6</v>
      </c>
      <c r="AH150" s="5">
        <v>4.8260833280918992E-2</v>
      </c>
      <c r="AI150" s="5">
        <v>1.3450621311162758E-5</v>
      </c>
      <c r="AJ150" s="5">
        <v>0.11964014436732109</v>
      </c>
      <c r="AK150" s="5">
        <v>-3.5566648942242821E-6</v>
      </c>
      <c r="AM150" s="6">
        <v>0.72249346408130066</v>
      </c>
      <c r="AO150" s="14">
        <f t="shared" si="24"/>
        <v>-0.26163230038012131</v>
      </c>
      <c r="AP150" s="14">
        <f>MAX(J150/I150*1000000,I$141,'S-3 Medium-term 142Nd precision'!B$12)</f>
        <v>5.4433583567667201</v>
      </c>
      <c r="AQ150" s="15">
        <f t="shared" si="25"/>
        <v>5.9773150345487913</v>
      </c>
      <c r="AR150" s="15">
        <f>MAX(P150/O150*10000,O$141/100,'S-3 Medium-term 142Nd precision'!C$12)</f>
        <v>4.2563119610790796E-2</v>
      </c>
      <c r="AS150" s="14">
        <f t="shared" si="26"/>
        <v>0.36675755055171066</v>
      </c>
      <c r="AT150" s="14">
        <f>MAX(X150/W150*1000000,W$141,'S-3 Medium-term 142Nd precision'!D$12)</f>
        <v>3.0853639530316457</v>
      </c>
      <c r="AU150" s="14">
        <f t="shared" si="27"/>
        <v>-0.41995542132688968</v>
      </c>
      <c r="AV150" s="14">
        <f>MAX(AD150/AC150*1000000,AC$141,'S-3 Medium-term 142Nd precision'!E$12)</f>
        <v>8.3727810403596106</v>
      </c>
      <c r="AW150" s="16">
        <f t="shared" si="28"/>
        <v>0.3029757102979147</v>
      </c>
      <c r="AX150" s="16">
        <f>MAX(AF150/AE150*1000000,AE$141,'S-3 Medium-term 142Nd precision'!F$12)</f>
        <v>34.241021852437889</v>
      </c>
      <c r="AZ150" s="99">
        <v>2.6528047657292662E-6</v>
      </c>
      <c r="BB150" s="7" t="s">
        <v>142</v>
      </c>
      <c r="BC150" s="7" t="s">
        <v>20</v>
      </c>
    </row>
    <row r="151" spans="1:60" x14ac:dyDescent="0.3">
      <c r="A151" s="23">
        <v>44379</v>
      </c>
      <c r="B151" s="11" t="s">
        <v>128</v>
      </c>
      <c r="C151" s="11" t="s">
        <v>117</v>
      </c>
      <c r="D151" s="11" t="s">
        <v>136</v>
      </c>
      <c r="E151" s="5">
        <v>1.1418261743240306</v>
      </c>
      <c r="F151" s="5">
        <v>2.8627699474531506E-6</v>
      </c>
      <c r="G151" s="5">
        <v>1.1418318442683342</v>
      </c>
      <c r="H151" s="5">
        <v>2.7836934613101089E-6</v>
      </c>
      <c r="I151" s="5">
        <v>1.1418290386234788</v>
      </c>
      <c r="J151" s="5">
        <v>2.0021272240650233E-6</v>
      </c>
      <c r="K151" s="5">
        <v>0.51294196050026886</v>
      </c>
      <c r="L151" s="5">
        <v>1.0689487669706215E-6</v>
      </c>
      <c r="M151" s="5">
        <v>0.51294430932712387</v>
      </c>
      <c r="N151" s="5">
        <v>1.058247789232343E-6</v>
      </c>
      <c r="O151" s="5">
        <v>0.51294313188945639</v>
      </c>
      <c r="P151" s="5">
        <v>7.5493160825305264E-7</v>
      </c>
      <c r="Q151" s="5">
        <v>0.34840432925005022</v>
      </c>
      <c r="R151" s="5">
        <v>8.8185245800285481E-7</v>
      </c>
      <c r="S151" s="5">
        <v>0.34840332518744388</v>
      </c>
      <c r="T151" s="5">
        <v>8.4583163626400556E-7</v>
      </c>
      <c r="U151" s="5">
        <v>0.34840412050802344</v>
      </c>
      <c r="V151" s="5">
        <v>8.4026188784226494E-7</v>
      </c>
      <c r="W151" s="5">
        <v>0.3484039232830311</v>
      </c>
      <c r="X151" s="5">
        <v>4.9456595543486031E-7</v>
      </c>
      <c r="Y151" s="5">
        <v>0.2415820011109206</v>
      </c>
      <c r="Z151" s="5">
        <v>1.1008630609685864E-6</v>
      </c>
      <c r="AA151" s="5">
        <v>0.24157786831940173</v>
      </c>
      <c r="AB151" s="5">
        <v>1.0481968178526816E-6</v>
      </c>
      <c r="AC151" s="5">
        <v>0.24157994728229445</v>
      </c>
      <c r="AD151" s="5">
        <v>7.6965502238112779E-7</v>
      </c>
      <c r="AE151" s="5">
        <v>0.23645312849193181</v>
      </c>
      <c r="AF151" s="5">
        <v>1.7691756083598329E-6</v>
      </c>
      <c r="AH151" s="5">
        <v>4.195327223948786E-2</v>
      </c>
      <c r="AI151" s="5">
        <v>9.6870686112695036E-6</v>
      </c>
      <c r="AJ151" s="5">
        <v>0.13392394128786231</v>
      </c>
      <c r="AK151" s="5">
        <v>-3.9735248000084529E-6</v>
      </c>
      <c r="AM151" s="6">
        <v>0.72243212984845007</v>
      </c>
      <c r="AO151" s="14">
        <f t="shared" si="24"/>
        <v>-5.2783789784571766</v>
      </c>
      <c r="AP151" s="14">
        <f>MAX(J151/I151*1000000,I$141,'S-3 Medium-term 142Nd precision'!B$12)</f>
        <v>5.4433583567667201</v>
      </c>
      <c r="AQ151" s="15">
        <f t="shared" si="25"/>
        <v>6.1083410931161986</v>
      </c>
      <c r="AR151" s="15">
        <f>MAX(P151/O151*10000,O$141/100,'S-3 Medium-term 142Nd precision'!C$12)</f>
        <v>4.2563119610790796E-2</v>
      </c>
      <c r="AS151" s="14">
        <f t="shared" si="26"/>
        <v>-2.6261964199969512</v>
      </c>
      <c r="AT151" s="14">
        <f>MAX(X151/W151*1000000,W$141,'S-3 Medium-term 142Nd precision'!D$12)</f>
        <v>3.0853639530316457</v>
      </c>
      <c r="AU151" s="14">
        <f t="shared" si="27"/>
        <v>1.569127912270929</v>
      </c>
      <c r="AV151" s="14">
        <f>MAX(AD151/AC151*1000000,AC$141,'S-3 Medium-term 142Nd precision'!E$12)</f>
        <v>8.3727810403596106</v>
      </c>
      <c r="AW151" s="16">
        <f t="shared" si="28"/>
        <v>-8.7096500908101504</v>
      </c>
      <c r="AX151" s="16">
        <f>MAX(AF151/AE151*1000000,AE$141,'S-3 Medium-term 142Nd precision'!F$12)</f>
        <v>34.241021852437889</v>
      </c>
      <c r="AZ151" s="99">
        <v>4.0278831016269759E-6</v>
      </c>
      <c r="BB151" s="7" t="s">
        <v>143</v>
      </c>
      <c r="BC151" s="7" t="s">
        <v>20</v>
      </c>
    </row>
    <row r="152" spans="1:60" x14ac:dyDescent="0.3">
      <c r="A152" s="23">
        <v>44379</v>
      </c>
      <c r="B152" s="11" t="s">
        <v>128</v>
      </c>
      <c r="C152" s="11" t="s">
        <v>109</v>
      </c>
      <c r="D152" s="11" t="s">
        <v>137</v>
      </c>
      <c r="E152" s="5">
        <v>1.1418369289719532</v>
      </c>
      <c r="F152" s="5">
        <v>2.9246286738261761E-6</v>
      </c>
      <c r="G152" s="5">
        <v>1.1418372147241862</v>
      </c>
      <c r="H152" s="5">
        <v>2.8230686000834541E-6</v>
      </c>
      <c r="I152" s="5">
        <v>1.14183707296139</v>
      </c>
      <c r="J152" s="5">
        <v>2.0310736681278212E-6</v>
      </c>
      <c r="K152" s="5">
        <v>0.51294408859100704</v>
      </c>
      <c r="L152" s="5">
        <v>1.0549274104298908E-6</v>
      </c>
      <c r="M152" s="5">
        <v>0.51294422503066073</v>
      </c>
      <c r="N152" s="5">
        <v>1.0704314181614275E-6</v>
      </c>
      <c r="O152" s="5">
        <v>0.51294415692968331</v>
      </c>
      <c r="P152" s="5">
        <v>7.5115122267202248E-7</v>
      </c>
      <c r="Q152" s="5">
        <v>0.34840313789311117</v>
      </c>
      <c r="R152" s="5">
        <v>8.2304732661215075E-7</v>
      </c>
      <c r="S152" s="5">
        <v>0.34840307465204501</v>
      </c>
      <c r="T152" s="5">
        <v>8.3749210436812176E-7</v>
      </c>
      <c r="U152" s="5">
        <v>0.34840437425117665</v>
      </c>
      <c r="V152" s="5">
        <v>7.9964500976304364E-7</v>
      </c>
      <c r="W152" s="5">
        <v>0.34840352530549634</v>
      </c>
      <c r="X152" s="5">
        <v>4.7424431592917235E-7</v>
      </c>
      <c r="Y152" s="5">
        <v>0.24158069647408034</v>
      </c>
      <c r="Z152" s="5">
        <v>1.067996703112713E-6</v>
      </c>
      <c r="AA152" s="5">
        <v>0.24157882278550188</v>
      </c>
      <c r="AB152" s="5">
        <v>9.0502818048505772E-7</v>
      </c>
      <c r="AC152" s="5">
        <v>0.2415797637495988</v>
      </c>
      <c r="AD152" s="5">
        <v>7.0235233371716483E-7</v>
      </c>
      <c r="AE152" s="5">
        <v>0.23645397225811812</v>
      </c>
      <c r="AF152" s="5">
        <v>1.8271935422591001E-6</v>
      </c>
      <c r="AH152" s="5">
        <v>5.6062448639450708E-2</v>
      </c>
      <c r="AI152" s="5">
        <v>1.6852860439954977E-5</v>
      </c>
      <c r="AJ152" s="5">
        <v>0.43998912461673578</v>
      </c>
      <c r="AK152" s="5">
        <v>-3.9976658122695046E-6</v>
      </c>
      <c r="AM152" s="6">
        <v>0.72188412910002109</v>
      </c>
      <c r="AO152" s="14">
        <f t="shared" si="24"/>
        <v>1.7579594147054678</v>
      </c>
      <c r="AP152" s="14">
        <f>MAX(J152/I152*1000000,I$141,'S-3 Medium-term 142Nd precision'!B$12)</f>
        <v>5.4433583567667201</v>
      </c>
      <c r="AQ152" s="15">
        <f t="shared" si="25"/>
        <v>6.1283368059483756</v>
      </c>
      <c r="AR152" s="15">
        <f>MAX(P152/O152*10000,O$141/100,'S-3 Medium-term 142Nd precision'!C$12)</f>
        <v>4.2563119610790796E-2</v>
      </c>
      <c r="AS152" s="14">
        <f t="shared" si="26"/>
        <v>-3.7684811734495227</v>
      </c>
      <c r="AT152" s="14">
        <f>MAX(X152/W152*1000000,W$141,'S-3 Medium-term 142Nd precision'!D$12)</f>
        <v>3.0853639530316457</v>
      </c>
      <c r="AU152" s="14">
        <f t="shared" si="27"/>
        <v>0.809408466695416</v>
      </c>
      <c r="AV152" s="14">
        <f>MAX(AD152/AC152*1000000,AC$141,'S-3 Medium-term 142Nd precision'!E$12)</f>
        <v>8.3727810403596106</v>
      </c>
      <c r="AW152" s="16">
        <f t="shared" si="28"/>
        <v>-5.1412522320548604</v>
      </c>
      <c r="AX152" s="16">
        <f>MAX(AF152/AE152*1000000,AE$141,'S-3 Medium-term 142Nd precision'!F$12)</f>
        <v>34.241021852437889</v>
      </c>
      <c r="AZ152" s="99">
        <v>2.2053557920466891E-6</v>
      </c>
      <c r="BB152" s="7" t="s">
        <v>144</v>
      </c>
      <c r="BC152" s="7" t="s">
        <v>20</v>
      </c>
    </row>
    <row r="153" spans="1:60" s="39" customFormat="1" ht="15" thickBot="1" x14ac:dyDescent="0.35">
      <c r="A153" s="38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M153" s="41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</row>
    <row r="155" spans="1:60" x14ac:dyDescent="0.3">
      <c r="A155" s="24" t="s">
        <v>145</v>
      </c>
      <c r="AL155" s="4"/>
      <c r="AN155" s="4"/>
    </row>
    <row r="156" spans="1:60" ht="16.2" x14ac:dyDescent="0.35">
      <c r="A156" s="25" t="s">
        <v>0</v>
      </c>
      <c r="B156" s="26" t="s">
        <v>1</v>
      </c>
      <c r="C156" s="26" t="s">
        <v>2</v>
      </c>
      <c r="D156" s="26" t="s">
        <v>3</v>
      </c>
      <c r="E156" s="27" t="s">
        <v>41</v>
      </c>
      <c r="F156" s="27" t="s">
        <v>286</v>
      </c>
      <c r="G156" s="27" t="s">
        <v>42</v>
      </c>
      <c r="H156" s="27" t="s">
        <v>286</v>
      </c>
      <c r="I156" s="27" t="s">
        <v>43</v>
      </c>
      <c r="J156" s="27" t="s">
        <v>286</v>
      </c>
      <c r="K156" s="27" t="s">
        <v>44</v>
      </c>
      <c r="L156" s="27" t="s">
        <v>286</v>
      </c>
      <c r="M156" s="27" t="s">
        <v>45</v>
      </c>
      <c r="N156" s="27" t="s">
        <v>286</v>
      </c>
      <c r="O156" s="27" t="s">
        <v>46</v>
      </c>
      <c r="P156" s="27" t="s">
        <v>286</v>
      </c>
      <c r="Q156" s="27" t="s">
        <v>47</v>
      </c>
      <c r="R156" s="27" t="s">
        <v>286</v>
      </c>
      <c r="S156" s="27" t="s">
        <v>48</v>
      </c>
      <c r="T156" s="27" t="s">
        <v>286</v>
      </c>
      <c r="U156" s="27" t="s">
        <v>49</v>
      </c>
      <c r="V156" s="27" t="s">
        <v>286</v>
      </c>
      <c r="W156" s="27" t="s">
        <v>50</v>
      </c>
      <c r="X156" s="27" t="s">
        <v>286</v>
      </c>
      <c r="Y156" s="27" t="s">
        <v>51</v>
      </c>
      <c r="Z156" s="27" t="s">
        <v>286</v>
      </c>
      <c r="AA156" s="27" t="s">
        <v>52</v>
      </c>
      <c r="AB156" s="27" t="s">
        <v>286</v>
      </c>
      <c r="AC156" s="27" t="s">
        <v>53</v>
      </c>
      <c r="AD156" s="27" t="s">
        <v>286</v>
      </c>
      <c r="AE156" s="27" t="s">
        <v>54</v>
      </c>
      <c r="AF156" s="27" t="s">
        <v>286</v>
      </c>
      <c r="AG156" s="27"/>
      <c r="AH156" s="27" t="s">
        <v>55</v>
      </c>
      <c r="AI156" s="27" t="s">
        <v>56</v>
      </c>
      <c r="AJ156" s="27" t="s">
        <v>57</v>
      </c>
      <c r="AK156" s="27" t="s">
        <v>58</v>
      </c>
      <c r="AL156" s="28"/>
      <c r="AM156" s="29" t="s">
        <v>59</v>
      </c>
      <c r="AN156" s="28"/>
      <c r="AO156" s="30" t="s">
        <v>60</v>
      </c>
      <c r="AP156" s="30" t="s">
        <v>61</v>
      </c>
      <c r="AQ156" s="30" t="s">
        <v>62</v>
      </c>
      <c r="AR156" s="30" t="s">
        <v>63</v>
      </c>
      <c r="AS156" s="30"/>
      <c r="AT156" s="30" t="s">
        <v>64</v>
      </c>
      <c r="AU156" s="30" t="s">
        <v>65</v>
      </c>
      <c r="AV156" s="30" t="s">
        <v>66</v>
      </c>
      <c r="AW156" s="30" t="s">
        <v>67</v>
      </c>
      <c r="AX156" s="30"/>
      <c r="AY156" s="30" t="s">
        <v>68</v>
      </c>
      <c r="AZ156" s="30" t="s">
        <v>69</v>
      </c>
      <c r="BA156" s="30" t="s">
        <v>70</v>
      </c>
      <c r="BB156" s="30" t="s">
        <v>71</v>
      </c>
      <c r="BC156" s="30"/>
      <c r="BD156" s="30" t="s">
        <v>72</v>
      </c>
      <c r="BE156" s="30" t="s">
        <v>73</v>
      </c>
      <c r="BF156" s="30" t="s">
        <v>74</v>
      </c>
      <c r="BG156" s="97"/>
      <c r="BH156" s="98" t="s">
        <v>339</v>
      </c>
    </row>
    <row r="157" spans="1:60" x14ac:dyDescent="0.3">
      <c r="A157" s="23">
        <v>44383</v>
      </c>
      <c r="B157" s="11" t="s">
        <v>146</v>
      </c>
      <c r="C157" s="11" t="s">
        <v>32</v>
      </c>
      <c r="D157" s="11" t="s">
        <v>33</v>
      </c>
      <c r="E157" s="5">
        <v>1.1418344092150652</v>
      </c>
      <c r="F157" s="5">
        <v>2.9206677555296657E-6</v>
      </c>
      <c r="G157" s="5">
        <v>1.1418430254218277</v>
      </c>
      <c r="H157" s="5">
        <v>2.9290200520556608E-6</v>
      </c>
      <c r="I157" s="5">
        <v>1.1418387135493253</v>
      </c>
      <c r="J157" s="5">
        <v>2.0829327640435276E-6</v>
      </c>
      <c r="K157" s="5">
        <v>0.51210387050189821</v>
      </c>
      <c r="L157" s="5">
        <v>1.1340535242104663E-6</v>
      </c>
      <c r="M157" s="5">
        <v>0.51210496134243222</v>
      </c>
      <c r="N157" s="5">
        <v>1.0496736952802883E-6</v>
      </c>
      <c r="O157" s="5">
        <v>0.51210441829149755</v>
      </c>
      <c r="P157" s="5">
        <v>7.7272227603963643E-7</v>
      </c>
      <c r="Q157" s="5">
        <v>0.348404025060148</v>
      </c>
      <c r="R157" s="5">
        <v>8.7628357227099855E-7</v>
      </c>
      <c r="S157" s="5">
        <v>0.34840388360072072</v>
      </c>
      <c r="T157" s="5">
        <v>8.1088889369341451E-7</v>
      </c>
      <c r="U157" s="5">
        <v>0.34840431451071285</v>
      </c>
      <c r="V157" s="5">
        <v>8.8886748893958928E-7</v>
      </c>
      <c r="W157" s="5">
        <v>0.34840407483551822</v>
      </c>
      <c r="X157" s="5">
        <v>4.9606727734711007E-7</v>
      </c>
      <c r="Y157" s="5">
        <v>0.24158249413514718</v>
      </c>
      <c r="Z157" s="5">
        <v>1.0583869765450052E-6</v>
      </c>
      <c r="AA157" s="5">
        <v>0.24157935842823058</v>
      </c>
      <c r="AB157" s="5">
        <v>1.1307903694830126E-6</v>
      </c>
      <c r="AC157" s="5">
        <v>0.24158092903714343</v>
      </c>
      <c r="AD157" s="5">
        <v>7.795514399297915E-7</v>
      </c>
      <c r="AE157" s="5">
        <v>0.23645850583454875</v>
      </c>
      <c r="AF157" s="5">
        <v>1.9216343769189072E-6</v>
      </c>
      <c r="AH157" s="5">
        <v>2.9191537488920134E-5</v>
      </c>
      <c r="AI157" s="5">
        <v>1.2641196235713544E-5</v>
      </c>
      <c r="AJ157" s="5">
        <v>4.377948251878681E-5</v>
      </c>
      <c r="AK157" s="5">
        <v>-1.7361561284047567E-6</v>
      </c>
      <c r="AM157" s="6">
        <v>0.72250646803166974</v>
      </c>
      <c r="AO157" s="7">
        <v>-11.263565985575319</v>
      </c>
      <c r="AP157" s="7">
        <v>-3.0974703332242726</v>
      </c>
      <c r="AQ157" s="7">
        <v>29.183175938918282</v>
      </c>
      <c r="AR157" s="7">
        <v>4.9285352463623866</v>
      </c>
      <c r="AT157" s="7">
        <v>3.8045125640984168</v>
      </c>
      <c r="AU157" s="7">
        <v>-16.752787291074434</v>
      </c>
      <c r="AV157" s="7">
        <v>22.352021196381244</v>
      </c>
      <c r="AW157" s="7">
        <v>3.153595040217283</v>
      </c>
      <c r="AY157" s="7">
        <v>-7.1369664390585896</v>
      </c>
      <c r="AZ157" s="7">
        <v>-1.0331972690735824</v>
      </c>
      <c r="BA157" s="7">
        <v>2.7621403326794081</v>
      </c>
      <c r="BB157" s="7">
        <v>-9.6362237849145771</v>
      </c>
      <c r="BD157" s="7">
        <v>31.267484445596239</v>
      </c>
      <c r="BE157" s="7">
        <v>-1.1823457815030025</v>
      </c>
      <c r="BF157" s="7">
        <v>-8.785923074183799</v>
      </c>
      <c r="BH157" s="99">
        <v>5.9915490536020339E-6</v>
      </c>
    </row>
    <row r="158" spans="1:60" x14ac:dyDescent="0.3">
      <c r="A158" s="23">
        <v>44384</v>
      </c>
      <c r="B158" s="11" t="s">
        <v>146</v>
      </c>
      <c r="C158" s="11" t="s">
        <v>28</v>
      </c>
      <c r="D158" s="11" t="s">
        <v>33</v>
      </c>
      <c r="E158" s="5">
        <v>1.1418405471988815</v>
      </c>
      <c r="F158" s="5">
        <v>3.8958798365056333E-6</v>
      </c>
      <c r="G158" s="5">
        <v>1.1418373115479596</v>
      </c>
      <c r="H158" s="5">
        <v>4.1640687502378045E-6</v>
      </c>
      <c r="I158" s="5">
        <v>1.1418388988484114</v>
      </c>
      <c r="J158" s="5">
        <v>2.8559836839702776E-6</v>
      </c>
      <c r="K158" s="5">
        <v>0.51210406817256537</v>
      </c>
      <c r="L158" s="5">
        <v>1.5589125053444105E-6</v>
      </c>
      <c r="M158" s="5">
        <v>0.51210456075651045</v>
      </c>
      <c r="N158" s="5">
        <v>1.5982165236471634E-6</v>
      </c>
      <c r="O158" s="5">
        <v>0.51210431660620692</v>
      </c>
      <c r="P158" s="5">
        <v>1.115800922292664E-6</v>
      </c>
      <c r="Q158" s="5">
        <v>0.34840534057436751</v>
      </c>
      <c r="R158" s="5">
        <v>1.1554764689026055E-6</v>
      </c>
      <c r="S158" s="5">
        <v>0.34840373026022536</v>
      </c>
      <c r="T158" s="5">
        <v>1.2049885082134766E-6</v>
      </c>
      <c r="U158" s="5">
        <v>0.34840615087233101</v>
      </c>
      <c r="V158" s="5">
        <v>1.0503013510372092E-6</v>
      </c>
      <c r="W158" s="5">
        <v>0.34840506771040858</v>
      </c>
      <c r="X158" s="5">
        <v>6.6063296408714933E-7</v>
      </c>
      <c r="Y158" s="5">
        <v>0.24158007358318626</v>
      </c>
      <c r="Z158" s="5">
        <v>1.5393737978489934E-6</v>
      </c>
      <c r="AA158" s="5">
        <v>0.24158081673072684</v>
      </c>
      <c r="AB158" s="5">
        <v>1.490430391897874E-6</v>
      </c>
      <c r="AC158" s="5">
        <v>0.2415804451569567</v>
      </c>
      <c r="AD158" s="5">
        <v>1.0708470265689132E-6</v>
      </c>
      <c r="AE158" s="5">
        <v>0.23645769545987502</v>
      </c>
      <c r="AF158" s="5">
        <v>2.4967552493224186E-6</v>
      </c>
      <c r="AH158" s="5">
        <v>1.7312018471492581E-5</v>
      </c>
      <c r="AI158" s="5">
        <v>1.16224124901587E-5</v>
      </c>
      <c r="AJ158" s="5">
        <v>3.9192704517174119E-5</v>
      </c>
      <c r="AK158" s="5">
        <v>-2.0160987721999835E-6</v>
      </c>
      <c r="AM158" s="6">
        <v>0.72305338338382674</v>
      </c>
      <c r="AO158" s="7">
        <v>-2.6878264500762583</v>
      </c>
      <c r="AP158" s="7">
        <v>2.364620532935291</v>
      </c>
      <c r="AQ158" s="7">
        <v>44.171205074716724</v>
      </c>
      <c r="AR158" s="7">
        <v>10.150025526955986</v>
      </c>
      <c r="AT158" s="7">
        <v>11.597130910478981</v>
      </c>
      <c r="AU158" s="7">
        <v>-18.254609135293087</v>
      </c>
      <c r="AV158" s="7">
        <v>35.974706142694046</v>
      </c>
      <c r="AW158" s="7">
        <v>3.0690702315094853</v>
      </c>
      <c r="AY158" s="7">
        <v>5.0075414690375908</v>
      </c>
      <c r="AZ158" s="7">
        <v>-6.0247361087784057</v>
      </c>
      <c r="BA158" s="7">
        <v>10.725465767968956</v>
      </c>
      <c r="BB158" s="7">
        <v>-15.628807088718943</v>
      </c>
      <c r="BD158" s="7">
        <v>14.833169137640212</v>
      </c>
      <c r="BE158" s="7">
        <v>-11.94404705706642</v>
      </c>
      <c r="BF158" s="7">
        <v>2.3780291880104443</v>
      </c>
      <c r="BH158" s="99">
        <v>1.3265183402645006E-5</v>
      </c>
    </row>
    <row r="159" spans="1:60" x14ac:dyDescent="0.3">
      <c r="A159" s="23">
        <v>44384</v>
      </c>
      <c r="B159" s="11" t="s">
        <v>146</v>
      </c>
      <c r="C159" s="11" t="s">
        <v>5</v>
      </c>
      <c r="D159" s="11" t="s">
        <v>33</v>
      </c>
      <c r="E159" s="5">
        <v>1.1418278047742654</v>
      </c>
      <c r="F159" s="5">
        <v>2.8038339192967005E-6</v>
      </c>
      <c r="G159" s="5">
        <v>1.1418333869910597</v>
      </c>
      <c r="H159" s="5">
        <v>2.8697943050266968E-6</v>
      </c>
      <c r="I159" s="5">
        <v>1.1418305910031019</v>
      </c>
      <c r="J159" s="5">
        <v>2.0118965851269837E-6</v>
      </c>
      <c r="K159" s="5">
        <v>0.51210167508562643</v>
      </c>
      <c r="L159" s="5">
        <v>1.081523358282352E-6</v>
      </c>
      <c r="M159" s="5">
        <v>0.5121030175469401</v>
      </c>
      <c r="N159" s="5">
        <v>1.0099367930221605E-6</v>
      </c>
      <c r="O159" s="5">
        <v>0.51210234748771633</v>
      </c>
      <c r="P159" s="5">
        <v>7.4052898389529333E-7</v>
      </c>
      <c r="Q159" s="5">
        <v>0.34840527002067517</v>
      </c>
      <c r="R159" s="5">
        <v>8.0167036979279136E-7</v>
      </c>
      <c r="S159" s="5">
        <v>0.34840340514873197</v>
      </c>
      <c r="T159" s="5">
        <v>8.1167264528353028E-7</v>
      </c>
      <c r="U159" s="5">
        <v>0.34840484604611754</v>
      </c>
      <c r="V159" s="5">
        <v>7.8806461030782381E-7</v>
      </c>
      <c r="W159" s="5">
        <v>0.34840450401089795</v>
      </c>
      <c r="X159" s="5">
        <v>4.6353853188322772E-7</v>
      </c>
      <c r="Y159" s="5">
        <v>0.24157843616840413</v>
      </c>
      <c r="Z159" s="5">
        <v>9.8934401022620076E-7</v>
      </c>
      <c r="AA159" s="5">
        <v>0.24158197860457079</v>
      </c>
      <c r="AB159" s="5">
        <v>1.0267349768014965E-6</v>
      </c>
      <c r="AC159" s="5">
        <v>0.24158021679118508</v>
      </c>
      <c r="AD159" s="5">
        <v>7.2050369478828463E-7</v>
      </c>
      <c r="AE159" s="5">
        <v>0.23645522373285977</v>
      </c>
      <c r="AF159" s="5">
        <v>1.877201440032778E-6</v>
      </c>
      <c r="AH159" s="5">
        <v>4.5608966064485469E-5</v>
      </c>
      <c r="AI159" s="5">
        <v>1.2808728523249755E-5</v>
      </c>
      <c r="AJ159" s="5">
        <v>4.8940420091235096E-5</v>
      </c>
      <c r="AK159" s="5">
        <v>-1.5766546180873681E-6</v>
      </c>
      <c r="AM159" s="6">
        <v>0.72176131466645155</v>
      </c>
      <c r="AO159" s="7">
        <v>-23.591350164942071</v>
      </c>
      <c r="AP159" s="7">
        <v>-5.8055393572509217</v>
      </c>
      <c r="AQ159" s="7">
        <v>51.18244309376685</v>
      </c>
      <c r="AR159" s="7">
        <v>17.237562547789409</v>
      </c>
      <c r="AT159" s="7">
        <v>6.630076260227824</v>
      </c>
      <c r="AU159" s="7">
        <v>-31.268730083966467</v>
      </c>
      <c r="AV159" s="7">
        <v>37.858799559753464</v>
      </c>
      <c r="AW159" s="7">
        <v>8.5989680567166715</v>
      </c>
      <c r="AY159" s="7">
        <v>8.4204397237108708</v>
      </c>
      <c r="AZ159" s="7">
        <v>-7.8261193952045005</v>
      </c>
      <c r="BA159" s="7">
        <v>13.165410831295077</v>
      </c>
      <c r="BB159" s="7">
        <v>-23.334784008843812</v>
      </c>
      <c r="BD159" s="7">
        <v>27.084323456660897</v>
      </c>
      <c r="BE159" s="7">
        <v>-21.316291409778643</v>
      </c>
      <c r="BF159" s="7">
        <v>4.4328658626024975</v>
      </c>
      <c r="BH159" s="99">
        <v>3.8028926595643867E-6</v>
      </c>
    </row>
    <row r="160" spans="1:60" x14ac:dyDescent="0.3">
      <c r="A160" s="23">
        <v>44386</v>
      </c>
      <c r="B160" s="11" t="s">
        <v>146</v>
      </c>
      <c r="C160" s="11" t="s">
        <v>34</v>
      </c>
      <c r="D160" s="11" t="s">
        <v>33</v>
      </c>
      <c r="E160" s="5">
        <v>1.1418378887551874</v>
      </c>
      <c r="F160" s="5">
        <v>3.1501243925924459E-6</v>
      </c>
      <c r="G160" s="5">
        <v>1.141832741126753</v>
      </c>
      <c r="H160" s="5">
        <v>3.4240306923762598E-6</v>
      </c>
      <c r="I160" s="5">
        <v>1.1418353038181768</v>
      </c>
      <c r="J160" s="5">
        <v>2.3311048438453528E-6</v>
      </c>
      <c r="K160" s="5">
        <v>0.51210369802156042</v>
      </c>
      <c r="L160" s="5">
        <v>1.3023382717289985E-6</v>
      </c>
      <c r="M160" s="5">
        <v>0.51210403746264821</v>
      </c>
      <c r="N160" s="5">
        <v>1.2713273423920779E-6</v>
      </c>
      <c r="O160" s="5">
        <v>0.51210386774210448</v>
      </c>
      <c r="P160" s="5">
        <v>9.0965506843481421E-7</v>
      </c>
      <c r="Q160" s="5">
        <v>0.34840475529535742</v>
      </c>
      <c r="R160" s="5">
        <v>9.9033547499193869E-7</v>
      </c>
      <c r="S160" s="5">
        <v>0.34840327591882175</v>
      </c>
      <c r="T160" s="5">
        <v>1.0159644553616287E-6</v>
      </c>
      <c r="U160" s="5">
        <v>0.34840482121948735</v>
      </c>
      <c r="V160" s="5">
        <v>9.8545985791639086E-7</v>
      </c>
      <c r="W160" s="5">
        <v>0.34840427835238985</v>
      </c>
      <c r="X160" s="5">
        <v>5.7669786115091077E-7</v>
      </c>
      <c r="Y160" s="5">
        <v>0.24157848234416149</v>
      </c>
      <c r="Z160" s="5">
        <v>1.159973425251713E-6</v>
      </c>
      <c r="AA160" s="5">
        <v>0.24157957612768227</v>
      </c>
      <c r="AB160" s="5">
        <v>1.2026081989275991E-6</v>
      </c>
      <c r="AC160" s="5">
        <v>0.24157902971355655</v>
      </c>
      <c r="AD160" s="5">
        <v>8.3572208244672047E-7</v>
      </c>
      <c r="AE160" s="5">
        <v>0.23645579503747144</v>
      </c>
      <c r="AF160" s="5">
        <v>2.3335080888117454E-6</v>
      </c>
      <c r="AH160" s="5">
        <v>3.8988791183257208E-5</v>
      </c>
      <c r="AI160" s="5">
        <v>1.7540898813755555E-5</v>
      </c>
      <c r="AJ160" s="5">
        <v>5.4078524332080595E-5</v>
      </c>
      <c r="AK160" s="5">
        <v>5.3310943504042057E-7</v>
      </c>
      <c r="AM160" s="6">
        <v>0.72123418651370652</v>
      </c>
      <c r="AO160" s="7">
        <v>-13.202179805715808</v>
      </c>
      <c r="AP160" s="7">
        <v>-12.797916377316199</v>
      </c>
      <c r="AQ160" s="7">
        <v>65.06549144447149</v>
      </c>
      <c r="AR160" s="7">
        <v>25.010544564940673</v>
      </c>
      <c r="AT160" s="7">
        <v>18.597338193204749</v>
      </c>
      <c r="AU160" s="7">
        <v>-42.199679497589848</v>
      </c>
      <c r="AV160" s="7">
        <v>47.280324048326605</v>
      </c>
      <c r="AW160" s="7">
        <v>9.7140495265435334</v>
      </c>
      <c r="AY160" s="7">
        <v>8.2643100178803053</v>
      </c>
      <c r="AZ160" s="7">
        <v>-13.90400777190326</v>
      </c>
      <c r="BA160" s="7">
        <v>22.937955426183265</v>
      </c>
      <c r="BB160" s="7">
        <v>-29.798748064302494</v>
      </c>
      <c r="BD160" s="7">
        <v>32.10956511412455</v>
      </c>
      <c r="BE160" s="7">
        <v>-18.306363882225618</v>
      </c>
      <c r="BF160" s="7">
        <v>-13.394159426138863</v>
      </c>
      <c r="BH160" s="99">
        <v>3.0238423769401999E-6</v>
      </c>
    </row>
    <row r="161" spans="1:60" x14ac:dyDescent="0.3">
      <c r="A161" s="23">
        <v>44390</v>
      </c>
      <c r="B161" s="11" t="s">
        <v>146</v>
      </c>
      <c r="C161" s="11" t="s">
        <v>8</v>
      </c>
      <c r="D161" s="11" t="s">
        <v>105</v>
      </c>
      <c r="E161" s="5">
        <v>1.1418325018038951</v>
      </c>
      <c r="F161" s="5">
        <v>2.9930260386430591E-6</v>
      </c>
      <c r="G161" s="5">
        <v>1.1418291699075944</v>
      </c>
      <c r="H161" s="5">
        <v>2.9027242522776833E-6</v>
      </c>
      <c r="I161" s="5">
        <v>1.1418308419358458</v>
      </c>
      <c r="J161" s="5">
        <v>2.0864328420979902E-6</v>
      </c>
      <c r="K161" s="5">
        <v>0.51210225340807258</v>
      </c>
      <c r="L161" s="5">
        <v>1.1071800700382788E-6</v>
      </c>
      <c r="M161" s="5">
        <v>0.51210200161434838</v>
      </c>
      <c r="N161" s="5">
        <v>1.1520993174276505E-6</v>
      </c>
      <c r="O161" s="5">
        <v>0.51210212739623695</v>
      </c>
      <c r="P161" s="5">
        <v>7.9863415340087791E-7</v>
      </c>
      <c r="Q161" s="5">
        <v>0.34840509165204014</v>
      </c>
      <c r="R161" s="5">
        <v>8.6076646838140527E-7</v>
      </c>
      <c r="S161" s="5">
        <v>0.34840440034328624</v>
      </c>
      <c r="T161" s="5">
        <v>8.9100973588057543E-7</v>
      </c>
      <c r="U161" s="5">
        <v>0.34840551116475216</v>
      </c>
      <c r="V161" s="5">
        <v>8.4858562916007597E-7</v>
      </c>
      <c r="W161" s="5">
        <v>0.34840499964345573</v>
      </c>
      <c r="X161" s="5">
        <v>5.0081901635705021E-7</v>
      </c>
      <c r="Y161" s="5">
        <v>0.24157810199326091</v>
      </c>
      <c r="Z161" s="5">
        <v>1.0856577666446433E-6</v>
      </c>
      <c r="AA161" s="5">
        <v>0.24158057471792449</v>
      </c>
      <c r="AB161" s="5">
        <v>1.0684307824462274E-6</v>
      </c>
      <c r="AC161" s="5">
        <v>0.24157933835559231</v>
      </c>
      <c r="AD161" s="5">
        <v>7.6495715851496247E-7</v>
      </c>
      <c r="AE161" s="5">
        <v>0.23645607282830675</v>
      </c>
      <c r="AF161" s="5">
        <v>1.7870710296960449E-6</v>
      </c>
      <c r="AH161" s="5">
        <v>2.9395445236048993E-5</v>
      </c>
      <c r="AI161" s="5">
        <v>1.0978571701580008E-5</v>
      </c>
      <c r="AJ161" s="5">
        <v>4.5230739168261456E-5</v>
      </c>
      <c r="AK161" s="5">
        <v>-2.0751327525201003E-6</v>
      </c>
      <c r="AM161" s="6">
        <v>0.72217277406878067</v>
      </c>
      <c r="AO161" s="7">
        <v>-17.952811663501933</v>
      </c>
      <c r="AP161" s="7">
        <v>-13.12292219823874</v>
      </c>
      <c r="AQ161" s="7">
        <v>66.650876191509667</v>
      </c>
      <c r="AR161" s="7">
        <v>26.705711196228776</v>
      </c>
      <c r="AT161" s="7">
        <v>17.478673611126538</v>
      </c>
      <c r="AU161" s="7">
        <v>-43.3972766988866</v>
      </c>
      <c r="AV161" s="7">
        <v>46.159827443936763</v>
      </c>
      <c r="AW161" s="7">
        <v>10.436280454495517</v>
      </c>
      <c r="AY161" s="7">
        <v>10.534056915423307</v>
      </c>
      <c r="AZ161" s="7">
        <v>-14.539723909301472</v>
      </c>
      <c r="BA161" s="7">
        <v>25.586217657913579</v>
      </c>
      <c r="BB161" s="7">
        <v>-30.064176532840214</v>
      </c>
      <c r="BD161" s="7">
        <v>25.237350884221854</v>
      </c>
      <c r="BE161" s="7">
        <v>-21.928976514207221</v>
      </c>
      <c r="BF161" s="7">
        <v>-6.4492721293385458</v>
      </c>
      <c r="BH161" s="99">
        <v>5.325494013647612E-6</v>
      </c>
    </row>
    <row r="162" spans="1:60" x14ac:dyDescent="0.3">
      <c r="A162" s="23">
        <v>44391</v>
      </c>
      <c r="B162" s="11" t="s">
        <v>146</v>
      </c>
      <c r="C162" s="11" t="s">
        <v>9</v>
      </c>
      <c r="D162" s="11" t="s">
        <v>147</v>
      </c>
      <c r="E162" s="5">
        <v>1.1418375008650612</v>
      </c>
      <c r="F162" s="5">
        <v>3.3750846646614086E-6</v>
      </c>
      <c r="G162" s="5">
        <v>1.1418390437643924</v>
      </c>
      <c r="H162" s="5">
        <v>3.3822101654345731E-6</v>
      </c>
      <c r="I162" s="5">
        <v>1.1418382736587149</v>
      </c>
      <c r="J162" s="5">
        <v>2.3884710806490113E-6</v>
      </c>
      <c r="K162" s="5">
        <v>0.5121027115897846</v>
      </c>
      <c r="L162" s="5">
        <v>1.220326699877387E-6</v>
      </c>
      <c r="M162" s="5">
        <v>0.51210465161864405</v>
      </c>
      <c r="N162" s="5">
        <v>1.2297727463635221E-6</v>
      </c>
      <c r="O162" s="5">
        <v>0.5121036747970954</v>
      </c>
      <c r="P162" s="5">
        <v>8.6774752827561267E-7</v>
      </c>
      <c r="Q162" s="5">
        <v>0.34840433123416154</v>
      </c>
      <c r="R162" s="5">
        <v>1.0044301985935339E-6</v>
      </c>
      <c r="S162" s="5">
        <v>0.34840355699016434</v>
      </c>
      <c r="T162" s="5">
        <v>9.6368926323175425E-7</v>
      </c>
      <c r="U162" s="5">
        <v>0.34840438366019005</v>
      </c>
      <c r="V162" s="5">
        <v>9.1834056118792996E-7</v>
      </c>
      <c r="W162" s="5">
        <v>0.34840408966468761</v>
      </c>
      <c r="X162" s="5">
        <v>5.559081638494577E-7</v>
      </c>
      <c r="Y162" s="5">
        <v>0.24158031156015539</v>
      </c>
      <c r="Z162" s="5">
        <v>1.3067039966027508E-6</v>
      </c>
      <c r="AA162" s="5">
        <v>0.24157840624102636</v>
      </c>
      <c r="AB162" s="5">
        <v>1.1976909545123586E-6</v>
      </c>
      <c r="AC162" s="5">
        <v>0.24157935723510249</v>
      </c>
      <c r="AD162" s="5">
        <v>8.8754568133582398E-7</v>
      </c>
      <c r="AE162" s="5">
        <v>0.23645190828951987</v>
      </c>
      <c r="AF162" s="5">
        <v>2.2150098150226527E-6</v>
      </c>
      <c r="AH162" s="5">
        <v>5.9235299947053534E-5</v>
      </c>
      <c r="AI162" s="5">
        <v>1.4710754141121002E-5</v>
      </c>
      <c r="AJ162" s="5">
        <v>5.0862813014280643E-5</v>
      </c>
      <c r="AK162" s="5">
        <v>-1.3142165473746548E-6</v>
      </c>
      <c r="AM162" s="6">
        <v>0.72160158897874249</v>
      </c>
      <c r="AO162" s="7">
        <v>-13.071471014258762</v>
      </c>
      <c r="AP162" s="7">
        <v>-6.8720244864595159</v>
      </c>
      <c r="AQ162" s="7">
        <v>57.375708827134275</v>
      </c>
      <c r="AR162" s="7">
        <v>27.933184620465568</v>
      </c>
      <c r="AT162" s="7">
        <v>9.3473935389720708</v>
      </c>
      <c r="AU162" s="7">
        <v>-35.144160035804894</v>
      </c>
      <c r="AV162" s="7">
        <v>41.986119757586593</v>
      </c>
      <c r="AW162" s="7">
        <v>15.049517887000263</v>
      </c>
      <c r="AY162" s="7">
        <v>2.3301459000091285</v>
      </c>
      <c r="AZ162" s="7">
        <v>-10.106644597662751</v>
      </c>
      <c r="BA162" s="7">
        <v>18.130618309797342</v>
      </c>
      <c r="BB162" s="7">
        <v>-26.105122072239695</v>
      </c>
      <c r="BD162" s="7">
        <v>23.750518381993047</v>
      </c>
      <c r="BE162" s="7">
        <v>-15.729755476701079</v>
      </c>
      <c r="BF162" s="7">
        <v>-16.066175580253805</v>
      </c>
      <c r="BH162" s="99">
        <v>2.8477693480170413E-6</v>
      </c>
    </row>
    <row r="163" spans="1:60" x14ac:dyDescent="0.3">
      <c r="H163" s="20" t="s">
        <v>10</v>
      </c>
      <c r="I163" s="5">
        <f>AVERAGE(I157:I162)</f>
        <v>1.1418354371355963</v>
      </c>
      <c r="N163" s="20" t="s">
        <v>10</v>
      </c>
      <c r="O163" s="5">
        <f>AVERAGE(O157:O162)</f>
        <v>0.51210345872014296</v>
      </c>
      <c r="V163" s="20" t="s">
        <v>10</v>
      </c>
      <c r="W163" s="5">
        <f>AVERAGE(W157:W162)</f>
        <v>0.34840450236955967</v>
      </c>
      <c r="AB163" s="20" t="s">
        <v>10</v>
      </c>
      <c r="AC163" s="5">
        <f>AVERAGE(AC157:AC162)</f>
        <v>0.24157988604825609</v>
      </c>
      <c r="AD163" s="20" t="s">
        <v>10</v>
      </c>
      <c r="AE163" s="5">
        <f>AVERAGE(AE157:AE162)</f>
        <v>0.2364558668637636</v>
      </c>
    </row>
    <row r="164" spans="1:60" x14ac:dyDescent="0.3">
      <c r="H164" s="19" t="s">
        <v>75</v>
      </c>
      <c r="I164" s="7" cm="1">
        <f t="array" ref="I164">2*STDEV(I157:I162/I163)*1000000</f>
        <v>6.8010775169547424</v>
      </c>
      <c r="N164" s="19" t="s">
        <v>75</v>
      </c>
      <c r="O164" s="7" cm="1">
        <f t="array" ref="O164">2*STDEV(O157:O162/O163)*1000000</f>
        <v>3.8575178873472269</v>
      </c>
      <c r="V164" s="19" t="s">
        <v>75</v>
      </c>
      <c r="W164" s="7" cm="1">
        <f t="array" ref="W164">2*STDEV(W157:W162/W163)*1000000</f>
        <v>2.5286535524621199</v>
      </c>
      <c r="AB164" s="19" t="s">
        <v>75</v>
      </c>
      <c r="AC164" s="7" cm="1">
        <f t="array" ref="AC164">2*STDEV(AC157:AC162/AC163)*1000000</f>
        <v>6.2204181610175135</v>
      </c>
      <c r="AD164" s="19" t="s">
        <v>75</v>
      </c>
      <c r="AE164" s="7" cm="1">
        <f t="array" ref="AE164">2*STDEV(AE157:AE162/AE163)*1000000</f>
        <v>19.450062988238145</v>
      </c>
    </row>
    <row r="165" spans="1:60" x14ac:dyDescent="0.3">
      <c r="A165" s="31" t="s">
        <v>148</v>
      </c>
      <c r="AG165" s="32"/>
      <c r="AL165" s="4"/>
      <c r="AN165" s="4"/>
    </row>
    <row r="166" spans="1:60" s="18" customFormat="1" ht="16.2" x14ac:dyDescent="0.35">
      <c r="A166" s="33" t="s">
        <v>0</v>
      </c>
      <c r="B166" s="26" t="s">
        <v>1</v>
      </c>
      <c r="C166" s="26" t="s">
        <v>2</v>
      </c>
      <c r="D166" s="26" t="s">
        <v>3</v>
      </c>
      <c r="E166" s="27" t="s">
        <v>41</v>
      </c>
      <c r="F166" s="27" t="s">
        <v>286</v>
      </c>
      <c r="G166" s="27" t="s">
        <v>42</v>
      </c>
      <c r="H166" s="27" t="s">
        <v>286</v>
      </c>
      <c r="I166" s="27" t="s">
        <v>43</v>
      </c>
      <c r="J166" s="27" t="s">
        <v>286</v>
      </c>
      <c r="K166" s="27" t="s">
        <v>44</v>
      </c>
      <c r="L166" s="27" t="s">
        <v>286</v>
      </c>
      <c r="M166" s="27" t="s">
        <v>45</v>
      </c>
      <c r="N166" s="27" t="s">
        <v>286</v>
      </c>
      <c r="O166" s="27" t="s">
        <v>46</v>
      </c>
      <c r="P166" s="27" t="s">
        <v>286</v>
      </c>
      <c r="Q166" s="27" t="s">
        <v>47</v>
      </c>
      <c r="R166" s="27" t="s">
        <v>286</v>
      </c>
      <c r="S166" s="27" t="s">
        <v>48</v>
      </c>
      <c r="T166" s="27" t="s">
        <v>286</v>
      </c>
      <c r="U166" s="27" t="s">
        <v>49</v>
      </c>
      <c r="V166" s="27" t="s">
        <v>286</v>
      </c>
      <c r="W166" s="27" t="s">
        <v>50</v>
      </c>
      <c r="X166" s="27" t="s">
        <v>286</v>
      </c>
      <c r="Y166" s="27" t="s">
        <v>51</v>
      </c>
      <c r="Z166" s="27" t="s">
        <v>286</v>
      </c>
      <c r="AA166" s="27" t="s">
        <v>52</v>
      </c>
      <c r="AB166" s="27" t="s">
        <v>286</v>
      </c>
      <c r="AC166" s="27" t="s">
        <v>53</v>
      </c>
      <c r="AD166" s="27" t="s">
        <v>286</v>
      </c>
      <c r="AE166" s="27" t="s">
        <v>54</v>
      </c>
      <c r="AF166" s="27" t="s">
        <v>286</v>
      </c>
      <c r="AG166" s="34"/>
      <c r="AH166" s="27" t="s">
        <v>55</v>
      </c>
      <c r="AI166" s="27" t="s">
        <v>56</v>
      </c>
      <c r="AJ166" s="27" t="s">
        <v>57</v>
      </c>
      <c r="AK166" s="27" t="s">
        <v>58</v>
      </c>
      <c r="AL166" s="28"/>
      <c r="AM166" s="27" t="s">
        <v>59</v>
      </c>
      <c r="AN166" s="35"/>
      <c r="AO166" s="30" t="s">
        <v>76</v>
      </c>
      <c r="AP166" s="36" t="s">
        <v>13</v>
      </c>
      <c r="AQ166" s="30" t="s">
        <v>77</v>
      </c>
      <c r="AR166" s="36" t="s">
        <v>13</v>
      </c>
      <c r="AS166" s="30" t="s">
        <v>78</v>
      </c>
      <c r="AT166" s="36" t="s">
        <v>13</v>
      </c>
      <c r="AU166" s="30" t="s">
        <v>79</v>
      </c>
      <c r="AV166" s="36" t="s">
        <v>13</v>
      </c>
      <c r="AW166" s="30" t="s">
        <v>80</v>
      </c>
      <c r="AX166" s="36" t="s">
        <v>13</v>
      </c>
      <c r="AY166" s="97"/>
      <c r="AZ166" s="98" t="s">
        <v>339</v>
      </c>
      <c r="BA166" s="100"/>
      <c r="BB166" s="27" t="s">
        <v>17</v>
      </c>
      <c r="BC166" s="30" t="s">
        <v>18</v>
      </c>
      <c r="BD166" s="14"/>
      <c r="BE166" s="14"/>
      <c r="BF166" s="14"/>
    </row>
    <row r="167" spans="1:60" x14ac:dyDescent="0.3">
      <c r="A167" s="23">
        <v>44390</v>
      </c>
      <c r="B167" s="11" t="s">
        <v>146</v>
      </c>
      <c r="C167" s="11" t="s">
        <v>19</v>
      </c>
      <c r="D167" s="11" t="s">
        <v>92</v>
      </c>
      <c r="E167" s="5">
        <v>1.141841107159338</v>
      </c>
      <c r="F167" s="5">
        <v>2.8978098892019358E-6</v>
      </c>
      <c r="G167" s="5">
        <v>1.1418390105426546</v>
      </c>
      <c r="H167" s="5">
        <v>2.9456723464489845E-6</v>
      </c>
      <c r="I167" s="5">
        <v>1.1418400597697598</v>
      </c>
      <c r="J167" s="5">
        <v>2.0660503998153384E-6</v>
      </c>
      <c r="K167" s="5">
        <v>0.51297533871090895</v>
      </c>
      <c r="L167" s="5">
        <v>1.0901929589314676E-6</v>
      </c>
      <c r="M167" s="5">
        <v>0.51297661080290591</v>
      </c>
      <c r="N167" s="5">
        <v>1.1721536772603326E-6</v>
      </c>
      <c r="O167" s="5">
        <v>0.51297597475690648</v>
      </c>
      <c r="P167" s="5">
        <v>8.0092105169516963E-7</v>
      </c>
      <c r="Q167" s="5">
        <v>0.3484043589079876</v>
      </c>
      <c r="R167" s="5">
        <v>8.7150366050639185E-7</v>
      </c>
      <c r="S167" s="5">
        <v>0.34840314422261737</v>
      </c>
      <c r="T167" s="5">
        <v>8.6503704123663314E-7</v>
      </c>
      <c r="U167" s="5">
        <v>0.34840420947533857</v>
      </c>
      <c r="V167" s="5">
        <v>8.5974795304028382E-7</v>
      </c>
      <c r="W167" s="5">
        <v>0.34840390093535589</v>
      </c>
      <c r="X167" s="5">
        <v>5.0006793437183193E-7</v>
      </c>
      <c r="Y167" s="5">
        <v>0.24158042696389523</v>
      </c>
      <c r="Z167" s="5">
        <v>1.0339370035716566E-6</v>
      </c>
      <c r="AA167" s="5">
        <v>0.24157910387927203</v>
      </c>
      <c r="AB167" s="5">
        <v>1.0188784526655045E-6</v>
      </c>
      <c r="AC167" s="5">
        <v>0.24157976889728744</v>
      </c>
      <c r="AD167" s="5">
        <v>7.2660375371371178E-7</v>
      </c>
      <c r="AE167" s="5">
        <v>0.23645620052003305</v>
      </c>
      <c r="AF167" s="5">
        <v>1.8216532031453926E-6</v>
      </c>
      <c r="AH167" s="5">
        <v>5.3869994213119166E-2</v>
      </c>
      <c r="AI167" s="5">
        <v>4.4224217939674332E-5</v>
      </c>
      <c r="AJ167" s="5">
        <v>0.36598237967901748</v>
      </c>
      <c r="AK167" s="5">
        <v>-3.8039625018558935E-6</v>
      </c>
      <c r="AM167" s="6">
        <v>0.72258949531241479</v>
      </c>
      <c r="AO167" s="14">
        <f>(I167/I$163-1)*1000000</f>
        <v>4.0484241539129329</v>
      </c>
      <c r="AP167" s="14">
        <f>MAX(J167/I167*1000000,I$164,'S-3 Medium-term 142Nd precision'!B$12)</f>
        <v>6.8010775169547424</v>
      </c>
      <c r="AQ167" s="15">
        <f t="shared" ref="AQ167" si="29">(O167/0.51263-1)*10000</f>
        <v>6.7490150187543563</v>
      </c>
      <c r="AR167" s="15">
        <f>MAX(P167/O167*10000,O$164/100,'S-3 Medium-term 142Nd precision'!C$12)</f>
        <v>4.2563119610790796E-2</v>
      </c>
      <c r="AS167" s="14">
        <f>(W167/W$163-1)*1000000</f>
        <v>-1.7262526738059947</v>
      </c>
      <c r="AT167" s="14">
        <f>MAX(X167/W167*1000000,W$164,'S-3 Medium-term 142Nd precision'!D$12)</f>
        <v>3.0853639530316457</v>
      </c>
      <c r="AU167" s="14">
        <f>(AC167/AC$163-1)*1000000</f>
        <v>-0.48493676585437129</v>
      </c>
      <c r="AV167" s="14">
        <f>MAX(AD167/AC167*1000000,AC$164,'S-3 Medium-term 142Nd precision'!E$12)</f>
        <v>7.7889300386222713</v>
      </c>
      <c r="AW167" s="16">
        <f>(AE167/AE$163-1)*1000000</f>
        <v>1.4110720696347556</v>
      </c>
      <c r="AX167" s="16">
        <f>MAX(AF167/AE167*1000000,AE$164,'S-3 Medium-term 142Nd precision'!F$12)</f>
        <v>34.241021852437889</v>
      </c>
      <c r="AZ167" s="99">
        <v>2.5320965917419169E-6</v>
      </c>
      <c r="BB167" s="7" t="s">
        <v>149</v>
      </c>
      <c r="BC167" s="7" t="s">
        <v>20</v>
      </c>
    </row>
    <row r="168" spans="1:60" x14ac:dyDescent="0.3">
      <c r="A168" s="23">
        <v>44391</v>
      </c>
      <c r="B168" s="11" t="s">
        <v>146</v>
      </c>
      <c r="C168" s="11" t="s">
        <v>37</v>
      </c>
      <c r="D168" s="11" t="s">
        <v>40</v>
      </c>
      <c r="E168" s="5">
        <v>1.1418349692794927</v>
      </c>
      <c r="F168" s="5">
        <v>3.0814004492327758E-6</v>
      </c>
      <c r="G168" s="5">
        <v>1.141832345190702</v>
      </c>
      <c r="H168" s="5">
        <v>3.2368362980486106E-6</v>
      </c>
      <c r="I168" s="5">
        <v>1.1418336449442843</v>
      </c>
      <c r="J168" s="5">
        <v>2.2361331261232795E-6</v>
      </c>
      <c r="K168" s="5">
        <v>0.51287467246285123</v>
      </c>
      <c r="L168" s="5">
        <v>1.2064340279001462E-6</v>
      </c>
      <c r="M168" s="5">
        <v>0.51287613296759416</v>
      </c>
      <c r="N168" s="5">
        <v>1.291591275066147E-6</v>
      </c>
      <c r="O168" s="5">
        <v>0.51287540608821303</v>
      </c>
      <c r="P168" s="5">
        <v>8.8486940340297324E-7</v>
      </c>
      <c r="Q168" s="5">
        <v>0.34840502490915121</v>
      </c>
      <c r="R168" s="5">
        <v>9.8192459161307146E-7</v>
      </c>
      <c r="S168" s="5">
        <v>0.34840386146801666</v>
      </c>
      <c r="T168" s="5">
        <v>9.5729305930092481E-7</v>
      </c>
      <c r="U168" s="5">
        <v>0.34840559936152743</v>
      </c>
      <c r="V168" s="5">
        <v>9.089113742971623E-7</v>
      </c>
      <c r="W168" s="5">
        <v>0.34840482948145751</v>
      </c>
      <c r="X168" s="5">
        <v>5.4947609965704738E-7</v>
      </c>
      <c r="Y168" s="5">
        <v>0.24158123102053453</v>
      </c>
      <c r="Z168" s="5">
        <v>1.1810144812011012E-6</v>
      </c>
      <c r="AA168" s="5">
        <v>0.24157961235936293</v>
      </c>
      <c r="AB168" s="5">
        <v>1.1989603434796755E-6</v>
      </c>
      <c r="AC168" s="5">
        <v>0.24158041416129214</v>
      </c>
      <c r="AD168" s="5">
        <v>8.4294771026976376E-7</v>
      </c>
      <c r="AE168" s="5">
        <v>0.23645585255158463</v>
      </c>
      <c r="AF168" s="5">
        <v>2.0150829658618123E-6</v>
      </c>
      <c r="AH168" s="5">
        <v>2.711879928367875E-2</v>
      </c>
      <c r="AI168" s="5">
        <v>1.2139155169485564E-4</v>
      </c>
      <c r="AJ168" s="5">
        <v>0.68457320863832527</v>
      </c>
      <c r="AK168" s="5">
        <v>-4.420587460609975E-6</v>
      </c>
      <c r="AM168" s="6">
        <v>0.72315662154466331</v>
      </c>
      <c r="AO168" s="14">
        <f>(I168/I$163-1)*1000000</f>
        <v>-1.5695705823937089</v>
      </c>
      <c r="AP168" s="14">
        <f>MAX(J168/I168*1000000,I$164,'S-3 Medium-term 142Nd precision'!B$12)</f>
        <v>6.8010775169547424</v>
      </c>
      <c r="AQ168" s="15">
        <f t="shared" ref="AQ168" si="30">(O168/0.51263-1)*10000</f>
        <v>4.787197163900192</v>
      </c>
      <c r="AR168" s="15">
        <f>MAX(P168/O168*10000,O$164/100,'S-3 Medium-term 142Nd precision'!C$12)</f>
        <v>4.2563119610790796E-2</v>
      </c>
      <c r="AS168" s="14">
        <f>(W168/W$163-1)*1000000</f>
        <v>0.9388853920988538</v>
      </c>
      <c r="AT168" s="14">
        <f>MAX(X168/W168*1000000,W$164,'S-3 Medium-term 142Nd precision'!D$12)</f>
        <v>3.0853639530316457</v>
      </c>
      <c r="AU168" s="14">
        <f>(AC168/AC$163-1)*1000000</f>
        <v>2.1860803260942419</v>
      </c>
      <c r="AV168" s="14">
        <f>MAX(AD168/AC168*1000000,AC$164,'S-3 Medium-term 142Nd precision'!E$12)</f>
        <v>7.7889300386222713</v>
      </c>
      <c r="AW168" s="16">
        <f>(AE168/AE$163-1)*1000000</f>
        <v>-6.0527908019025745E-2</v>
      </c>
      <c r="AX168" s="16">
        <f>MAX(AF168/AE168*1000000,AE$164,'S-3 Medium-term 142Nd precision'!F$12)</f>
        <v>34.241021852437889</v>
      </c>
      <c r="AZ168" s="99">
        <v>3.5677886786744663E-6</v>
      </c>
      <c r="BB168" s="7" t="s">
        <v>96</v>
      </c>
      <c r="BC168" s="7" t="s">
        <v>20</v>
      </c>
    </row>
    <row r="169" spans="1:60" s="39" customFormat="1" ht="15" thickBot="1" x14ac:dyDescent="0.35">
      <c r="A169" s="38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M169" s="41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</row>
    <row r="171" spans="1:60" x14ac:dyDescent="0.3">
      <c r="A171" s="24" t="s">
        <v>150</v>
      </c>
      <c r="AL171" s="4"/>
      <c r="AN171" s="4"/>
    </row>
    <row r="172" spans="1:60" ht="16.2" x14ac:dyDescent="0.35">
      <c r="A172" s="25" t="s">
        <v>0</v>
      </c>
      <c r="B172" s="26" t="s">
        <v>1</v>
      </c>
      <c r="C172" s="26" t="s">
        <v>2</v>
      </c>
      <c r="D172" s="26" t="s">
        <v>3</v>
      </c>
      <c r="E172" s="27" t="s">
        <v>41</v>
      </c>
      <c r="F172" s="27" t="s">
        <v>286</v>
      </c>
      <c r="G172" s="27" t="s">
        <v>42</v>
      </c>
      <c r="H172" s="27" t="s">
        <v>286</v>
      </c>
      <c r="I172" s="27" t="s">
        <v>43</v>
      </c>
      <c r="J172" s="27" t="s">
        <v>286</v>
      </c>
      <c r="K172" s="27" t="s">
        <v>44</v>
      </c>
      <c r="L172" s="27" t="s">
        <v>286</v>
      </c>
      <c r="M172" s="27" t="s">
        <v>45</v>
      </c>
      <c r="N172" s="27" t="s">
        <v>286</v>
      </c>
      <c r="O172" s="27" t="s">
        <v>46</v>
      </c>
      <c r="P172" s="27" t="s">
        <v>286</v>
      </c>
      <c r="Q172" s="27" t="s">
        <v>47</v>
      </c>
      <c r="R172" s="27" t="s">
        <v>286</v>
      </c>
      <c r="S172" s="27" t="s">
        <v>48</v>
      </c>
      <c r="T172" s="27" t="s">
        <v>286</v>
      </c>
      <c r="U172" s="27" t="s">
        <v>49</v>
      </c>
      <c r="V172" s="27" t="s">
        <v>286</v>
      </c>
      <c r="W172" s="27" t="s">
        <v>50</v>
      </c>
      <c r="X172" s="27" t="s">
        <v>286</v>
      </c>
      <c r="Y172" s="27" t="s">
        <v>51</v>
      </c>
      <c r="Z172" s="27" t="s">
        <v>286</v>
      </c>
      <c r="AA172" s="27" t="s">
        <v>52</v>
      </c>
      <c r="AB172" s="27" t="s">
        <v>286</v>
      </c>
      <c r="AC172" s="27" t="s">
        <v>53</v>
      </c>
      <c r="AD172" s="27" t="s">
        <v>286</v>
      </c>
      <c r="AE172" s="27" t="s">
        <v>54</v>
      </c>
      <c r="AF172" s="27" t="s">
        <v>286</v>
      </c>
      <c r="AG172" s="27"/>
      <c r="AH172" s="27" t="s">
        <v>55</v>
      </c>
      <c r="AI172" s="27" t="s">
        <v>56</v>
      </c>
      <c r="AJ172" s="27" t="s">
        <v>57</v>
      </c>
      <c r="AK172" s="27" t="s">
        <v>58</v>
      </c>
      <c r="AL172" s="28"/>
      <c r="AM172" s="29" t="s">
        <v>59</v>
      </c>
      <c r="AN172" s="28"/>
      <c r="AO172" s="30" t="s">
        <v>60</v>
      </c>
      <c r="AP172" s="30" t="s">
        <v>61</v>
      </c>
      <c r="AQ172" s="30" t="s">
        <v>62</v>
      </c>
      <c r="AR172" s="30" t="s">
        <v>63</v>
      </c>
      <c r="AS172" s="30"/>
      <c r="AT172" s="30" t="s">
        <v>64</v>
      </c>
      <c r="AU172" s="30" t="s">
        <v>65</v>
      </c>
      <c r="AV172" s="30" t="s">
        <v>66</v>
      </c>
      <c r="AW172" s="30" t="s">
        <v>67</v>
      </c>
      <c r="AX172" s="30"/>
      <c r="AY172" s="30" t="s">
        <v>68</v>
      </c>
      <c r="AZ172" s="30" t="s">
        <v>69</v>
      </c>
      <c r="BA172" s="30" t="s">
        <v>70</v>
      </c>
      <c r="BB172" s="30" t="s">
        <v>71</v>
      </c>
      <c r="BC172" s="30"/>
      <c r="BD172" s="30" t="s">
        <v>72</v>
      </c>
      <c r="BE172" s="30" t="s">
        <v>73</v>
      </c>
      <c r="BF172" s="30" t="s">
        <v>74</v>
      </c>
      <c r="BG172" s="97"/>
      <c r="BH172" s="98" t="s">
        <v>339</v>
      </c>
    </row>
    <row r="173" spans="1:60" x14ac:dyDescent="0.3">
      <c r="A173" s="23">
        <v>44393</v>
      </c>
      <c r="B173" s="11" t="s">
        <v>151</v>
      </c>
      <c r="C173" s="11" t="s">
        <v>32</v>
      </c>
      <c r="D173" s="11" t="s">
        <v>105</v>
      </c>
      <c r="E173" s="5">
        <v>1.1418305237380784</v>
      </c>
      <c r="F173" s="5">
        <v>2.9564671755932157E-6</v>
      </c>
      <c r="G173" s="5">
        <v>1.1418342397791594</v>
      </c>
      <c r="H173" s="5">
        <v>2.8189129912667489E-6</v>
      </c>
      <c r="I173" s="5">
        <v>1.1418323732589821</v>
      </c>
      <c r="J173" s="5">
        <v>2.0451092005342199E-6</v>
      </c>
      <c r="K173" s="5">
        <v>0.51210164381604251</v>
      </c>
      <c r="L173" s="5">
        <v>1.1233591055039085E-6</v>
      </c>
      <c r="M173" s="5">
        <v>0.51210372413574823</v>
      </c>
      <c r="N173" s="5">
        <v>1.0951279551229023E-6</v>
      </c>
      <c r="O173" s="5">
        <v>0.51210269060111668</v>
      </c>
      <c r="P173" s="5">
        <v>7.8645830770578E-7</v>
      </c>
      <c r="Q173" s="5">
        <v>0.3484037180395062</v>
      </c>
      <c r="R173" s="5">
        <v>8.4940650244252447E-7</v>
      </c>
      <c r="S173" s="5">
        <v>0.34840390444806346</v>
      </c>
      <c r="T173" s="5">
        <v>8.5454175390826335E-7</v>
      </c>
      <c r="U173" s="5">
        <v>0.34840467679159581</v>
      </c>
      <c r="V173" s="5">
        <v>8.7022668660952372E-7</v>
      </c>
      <c r="W173" s="5">
        <v>0.34840410566378255</v>
      </c>
      <c r="X173" s="5">
        <v>4.9581829557480721E-7</v>
      </c>
      <c r="Y173" s="5">
        <v>0.24158120831915944</v>
      </c>
      <c r="Z173" s="5">
        <v>1.0849617361820755E-6</v>
      </c>
      <c r="AA173" s="5">
        <v>0.24157806357845327</v>
      </c>
      <c r="AB173" s="5">
        <v>1.0231107738811044E-6</v>
      </c>
      <c r="AC173" s="5">
        <v>0.24157965162974346</v>
      </c>
      <c r="AD173" s="5">
        <v>7.5176362341392458E-7</v>
      </c>
      <c r="AE173" s="5">
        <v>0.23645207851081013</v>
      </c>
      <c r="AF173" s="5">
        <v>1.7830175472174102E-6</v>
      </c>
      <c r="AH173" s="5">
        <v>3.0831243646196605E-5</v>
      </c>
      <c r="AI173" s="5">
        <v>9.7998575728030828E-6</v>
      </c>
      <c r="AJ173" s="5">
        <v>3.9180762519740242E-5</v>
      </c>
      <c r="AK173" s="5">
        <v>-2.4904890726576684E-6</v>
      </c>
      <c r="AM173" s="6">
        <v>0.72239243113960372</v>
      </c>
      <c r="AO173" s="7">
        <v>-16.647514947232267</v>
      </c>
      <c r="AP173" s="7">
        <v>-9.9510481511577709</v>
      </c>
      <c r="AQ173" s="7">
        <v>48.774729300538056</v>
      </c>
      <c r="AR173" s="7">
        <v>20.808987205578333</v>
      </c>
      <c r="AT173" s="7">
        <v>5.3194956581847919</v>
      </c>
      <c r="AU173" s="7">
        <v>-31.630394499493342</v>
      </c>
      <c r="AV173" s="7">
        <v>35.578005322722817</v>
      </c>
      <c r="AW173" s="7">
        <v>9.0945606563419545</v>
      </c>
      <c r="AY173" s="7">
        <v>-6.4015725462773787</v>
      </c>
      <c r="AZ173" s="7">
        <v>-4.6329419698398766</v>
      </c>
      <c r="BA173" s="7">
        <v>13.735365092637508</v>
      </c>
      <c r="BB173" s="7">
        <v>-20.147453992147568</v>
      </c>
      <c r="BD173" s="7">
        <v>33.881469741814385</v>
      </c>
      <c r="BE173" s="7">
        <v>-2.8946754093706062</v>
      </c>
      <c r="BF173" s="7">
        <v>-19.018833797290746</v>
      </c>
      <c r="BH173" s="11">
        <v>5.6682027777055416E-6</v>
      </c>
    </row>
    <row r="174" spans="1:60" x14ac:dyDescent="0.3">
      <c r="A174" s="23">
        <v>44393</v>
      </c>
      <c r="B174" s="11" t="s">
        <v>151</v>
      </c>
      <c r="C174" s="11" t="s">
        <v>28</v>
      </c>
      <c r="D174" s="11" t="s">
        <v>105</v>
      </c>
      <c r="E174" s="5">
        <v>1.1418346872217149</v>
      </c>
      <c r="F174" s="5">
        <v>2.896262464770304E-6</v>
      </c>
      <c r="G174" s="5">
        <v>1.1418412668691633</v>
      </c>
      <c r="H174" s="5">
        <v>2.9932545140688445E-6</v>
      </c>
      <c r="I174" s="5">
        <v>1.1418379799136378</v>
      </c>
      <c r="J174" s="5">
        <v>2.0907466260092247E-6</v>
      </c>
      <c r="K174" s="5">
        <v>0.51210258080090898</v>
      </c>
      <c r="L174" s="5">
        <v>1.1427721861330259E-6</v>
      </c>
      <c r="M174" s="5">
        <v>0.51210595456875396</v>
      </c>
      <c r="N174" s="5">
        <v>1.1014648909281328E-6</v>
      </c>
      <c r="O174" s="5">
        <v>0.51210426621413863</v>
      </c>
      <c r="P174" s="5">
        <v>7.9950724222501466E-7</v>
      </c>
      <c r="Q174" s="5">
        <v>0.34840534389618905</v>
      </c>
      <c r="R174" s="5">
        <v>8.4731049578788811E-7</v>
      </c>
      <c r="S174" s="5">
        <v>0.34840358744367889</v>
      </c>
      <c r="T174" s="5">
        <v>8.8013363741480664E-7</v>
      </c>
      <c r="U174" s="5">
        <v>0.34840478891864751</v>
      </c>
      <c r="V174" s="5">
        <v>8.5528074827592112E-7</v>
      </c>
      <c r="W174" s="5">
        <v>0.34840457636121575</v>
      </c>
      <c r="X174" s="5">
        <v>4.980213202149456E-7</v>
      </c>
      <c r="Y174" s="5">
        <v>0.24157678489235612</v>
      </c>
      <c r="Z174" s="5">
        <v>1.1116809227508682E-6</v>
      </c>
      <c r="AA174" s="5">
        <v>0.24157976827806046</v>
      </c>
      <c r="AB174" s="5">
        <v>1.1352648844071773E-6</v>
      </c>
      <c r="AC174" s="5">
        <v>0.24157827136949919</v>
      </c>
      <c r="AD174" s="5">
        <v>7.9894620297032842E-7</v>
      </c>
      <c r="AE174" s="5">
        <v>0.23645424490692296</v>
      </c>
      <c r="AF174" s="5">
        <v>1.9110082462292292E-6</v>
      </c>
      <c r="AH174" s="5">
        <v>1.5302596644963802E-5</v>
      </c>
      <c r="AI174" s="5">
        <v>1.2903534038609045E-5</v>
      </c>
      <c r="AJ174" s="5">
        <v>3.9335444564428946E-5</v>
      </c>
      <c r="AK174" s="5">
        <v>-3.0149212437529706E-6</v>
      </c>
      <c r="AM174" s="6">
        <v>0.72283039277247829</v>
      </c>
      <c r="AO174" s="7">
        <v>-18.703020174815066</v>
      </c>
      <c r="AP174" s="7">
        <v>-3.5003395864041664</v>
      </c>
      <c r="AQ174" s="7">
        <v>50.439344758457239</v>
      </c>
      <c r="AR174" s="7">
        <v>13.717661220047361</v>
      </c>
      <c r="AT174" s="7">
        <v>2.8655162194191064</v>
      </c>
      <c r="AU174" s="7">
        <v>-25.403742939134055</v>
      </c>
      <c r="AV174" s="7">
        <v>38.180430533607534</v>
      </c>
      <c r="AW174" s="7">
        <v>6.3970350518971486</v>
      </c>
      <c r="AY174" s="7">
        <v>7.271776977679778</v>
      </c>
      <c r="AZ174" s="7">
        <v>-7.0844485531296186</v>
      </c>
      <c r="BA174" s="7">
        <v>13.076662287225815</v>
      </c>
      <c r="BB174" s="7">
        <v>-17.978534451179584</v>
      </c>
      <c r="BD174" s="7">
        <v>26.999336900646043</v>
      </c>
      <c r="BE174" s="7">
        <v>-25.313176157615302</v>
      </c>
      <c r="BF174" s="7">
        <v>-12.49912016931809</v>
      </c>
      <c r="BH174" s="11">
        <v>8.0616118058997781E-6</v>
      </c>
    </row>
    <row r="175" spans="1:60" x14ac:dyDescent="0.3">
      <c r="A175" s="23">
        <v>44394</v>
      </c>
      <c r="B175" s="11" t="s">
        <v>151</v>
      </c>
      <c r="C175" s="11" t="s">
        <v>5</v>
      </c>
      <c r="D175" s="11" t="s">
        <v>105</v>
      </c>
      <c r="E175" s="5">
        <v>1.1418341467535862</v>
      </c>
      <c r="F175" s="5">
        <v>2.6565167128927824E-6</v>
      </c>
      <c r="G175" s="5">
        <v>1.141836232957592</v>
      </c>
      <c r="H175" s="5">
        <v>2.8611068570773364E-6</v>
      </c>
      <c r="I175" s="5">
        <v>1.1418351916760123</v>
      </c>
      <c r="J175" s="5">
        <v>1.9524914685871149E-6</v>
      </c>
      <c r="K175" s="5">
        <v>0.51210196231466787</v>
      </c>
      <c r="L175" s="5">
        <v>1.0604204312392995E-6</v>
      </c>
      <c r="M175" s="5">
        <v>0.51210366713888578</v>
      </c>
      <c r="N175" s="5">
        <v>1.1241223822175494E-6</v>
      </c>
      <c r="O175" s="5">
        <v>0.51210281772822841</v>
      </c>
      <c r="P175" s="5">
        <v>7.7415937409101829E-7</v>
      </c>
      <c r="Q175" s="5">
        <v>0.34840506615933181</v>
      </c>
      <c r="R175" s="5">
        <v>8.7411821517617971E-7</v>
      </c>
      <c r="S175" s="5">
        <v>0.34840304107015085</v>
      </c>
      <c r="T175" s="5">
        <v>8.1434466070164079E-7</v>
      </c>
      <c r="U175" s="5">
        <v>0.34840444910888879</v>
      </c>
      <c r="V175" s="5">
        <v>8.2254772381453056E-7</v>
      </c>
      <c r="W175" s="5">
        <v>0.3484041822597741</v>
      </c>
      <c r="X175" s="5">
        <v>4.8485673706938109E-7</v>
      </c>
      <c r="Y175" s="5">
        <v>0.24157808144933013</v>
      </c>
      <c r="Z175" s="5">
        <v>1.1065144310178032E-6</v>
      </c>
      <c r="AA175" s="5">
        <v>0.24158122448037425</v>
      </c>
      <c r="AB175" s="5">
        <v>1.1192577685160247E-6</v>
      </c>
      <c r="AC175" s="5">
        <v>0.2415796365378608</v>
      </c>
      <c r="AD175" s="5">
        <v>7.9200331867534251E-7</v>
      </c>
      <c r="AE175" s="5">
        <v>0.23645527968467794</v>
      </c>
      <c r="AF175" s="5">
        <v>1.9558480757759165E-6</v>
      </c>
      <c r="AH175" s="5">
        <v>2.9415157614039728E-5</v>
      </c>
      <c r="AI175" s="5">
        <v>1.4579904866709699E-5</v>
      </c>
      <c r="AJ175" s="5">
        <v>4.8782368120432203E-5</v>
      </c>
      <c r="AK175" s="5">
        <v>-1.5190289376118738E-6</v>
      </c>
      <c r="AM175" s="6">
        <v>0.72177870300604097</v>
      </c>
      <c r="AO175" s="7">
        <v>-16.445789482011364</v>
      </c>
      <c r="AP175" s="7">
        <v>-8.8601371968088927</v>
      </c>
      <c r="AQ175" s="7">
        <v>59.638332255973481</v>
      </c>
      <c r="AR175" s="7">
        <v>24.521839389723965</v>
      </c>
      <c r="AT175" s="7">
        <v>10.085563334483183</v>
      </c>
      <c r="AU175" s="7">
        <v>-37.393548135034038</v>
      </c>
      <c r="AV175" s="7">
        <v>45.209919320221559</v>
      </c>
      <c r="AW175" s="7">
        <v>12.916515403027518</v>
      </c>
      <c r="AY175" s="7">
        <v>9.4380512509761871</v>
      </c>
      <c r="AZ175" s="7">
        <v>-13.486880066748697</v>
      </c>
      <c r="BA175" s="7">
        <v>18.324274348113789</v>
      </c>
      <c r="BB175" s="7">
        <v>-27.17170170485339</v>
      </c>
      <c r="BD175" s="7">
        <v>28.981089106761004</v>
      </c>
      <c r="BE175" s="7">
        <v>-20.553303709425208</v>
      </c>
      <c r="BF175" s="7">
        <v>-1.8663078666936173</v>
      </c>
      <c r="BH175" s="11">
        <v>2.5883619187831258E-6</v>
      </c>
    </row>
    <row r="176" spans="1:60" x14ac:dyDescent="0.3">
      <c r="A176" s="23">
        <v>44401</v>
      </c>
      <c r="B176" s="11" t="s">
        <v>151</v>
      </c>
      <c r="C176" s="11" t="s">
        <v>34</v>
      </c>
      <c r="D176" s="11" t="s">
        <v>105</v>
      </c>
      <c r="E176" s="5">
        <v>1.1418362563257649</v>
      </c>
      <c r="F176" s="5">
        <v>2.7698788455095045E-6</v>
      </c>
      <c r="G176" s="5">
        <v>1.1418400200862844</v>
      </c>
      <c r="H176" s="5">
        <v>3.1028404175517218E-6</v>
      </c>
      <c r="I176" s="5">
        <v>1.141838146381005</v>
      </c>
      <c r="J176" s="5">
        <v>2.0827500590943637E-6</v>
      </c>
      <c r="K176" s="5">
        <v>0.51210321978512441</v>
      </c>
      <c r="L176" s="5">
        <v>1.1580546986828642E-6</v>
      </c>
      <c r="M176" s="5">
        <v>0.51210392323698284</v>
      </c>
      <c r="N176" s="5">
        <v>1.0730698418658599E-6</v>
      </c>
      <c r="O176" s="5">
        <v>0.51210357057974065</v>
      </c>
      <c r="P176" s="5">
        <v>7.8948366393456253E-7</v>
      </c>
      <c r="Q176" s="5">
        <v>0.34840515210382933</v>
      </c>
      <c r="R176" s="5">
        <v>8.4734869417804458E-7</v>
      </c>
      <c r="S176" s="5">
        <v>0.34840366016578117</v>
      </c>
      <c r="T176" s="5">
        <v>8.6012074405899966E-7</v>
      </c>
      <c r="U176" s="5">
        <v>0.34840529570498507</v>
      </c>
      <c r="V176" s="5">
        <v>8.9392297339137722E-7</v>
      </c>
      <c r="W176" s="5">
        <v>0.34840470247923722</v>
      </c>
      <c r="X176" s="5">
        <v>5.0179795500030059E-7</v>
      </c>
      <c r="Y176" s="5">
        <v>0.24157917249842781</v>
      </c>
      <c r="Z176" s="5">
        <v>1.1555538568887465E-6</v>
      </c>
      <c r="AA176" s="5">
        <v>0.24158058218628164</v>
      </c>
      <c r="AB176" s="5">
        <v>1.0450554667611004E-6</v>
      </c>
      <c r="AC176" s="5">
        <v>0.24157987550522866</v>
      </c>
      <c r="AD176" s="5">
        <v>7.7998893070023094E-7</v>
      </c>
      <c r="AE176" s="5">
        <v>0.2364536655481721</v>
      </c>
      <c r="AF176" s="5">
        <v>2.0019637686813371E-6</v>
      </c>
      <c r="AH176" s="5">
        <v>4.484203243244253E-5</v>
      </c>
      <c r="AI176" s="5">
        <v>1.2917299872635285E-5</v>
      </c>
      <c r="AJ176" s="5">
        <v>4.5095858910775864E-5</v>
      </c>
      <c r="AK176" s="5">
        <v>-8.8677327480468994E-7</v>
      </c>
      <c r="AM176" s="6">
        <v>0.72228231197868864</v>
      </c>
      <c r="AO176" s="7">
        <v>-18.145692370241662</v>
      </c>
      <c r="AP176" s="7">
        <v>-13.688366374609018</v>
      </c>
      <c r="AQ176" s="7">
        <v>60.770820633493372</v>
      </c>
      <c r="AR176" s="7">
        <v>33.344698960657837</v>
      </c>
      <c r="AT176" s="7">
        <v>12.812754669466742</v>
      </c>
      <c r="AU176" s="7">
        <v>-40.776323153579597</v>
      </c>
      <c r="AV176" s="7">
        <v>43.568636580060272</v>
      </c>
      <c r="AW176" s="7">
        <v>15.06962346686791</v>
      </c>
      <c r="AY176" s="7">
        <v>4.1187927768415733</v>
      </c>
      <c r="AZ176" s="7">
        <v>-10.147025841011903</v>
      </c>
      <c r="BA176" s="7">
        <v>20.047331953598757</v>
      </c>
      <c r="BB176" s="7">
        <v>-25.725111417740365</v>
      </c>
      <c r="BD176" s="7">
        <v>42.145122956638303</v>
      </c>
      <c r="BE176" s="7">
        <v>-21.880388677342211</v>
      </c>
      <c r="BF176" s="7">
        <v>-11.07569899694294</v>
      </c>
      <c r="BH176" s="11">
        <v>6.7503516826816765E-6</v>
      </c>
    </row>
    <row r="177" spans="1:60" x14ac:dyDescent="0.3">
      <c r="H177" s="20" t="s">
        <v>10</v>
      </c>
      <c r="I177" s="5">
        <f>AVERAGE(I173:I176)</f>
        <v>1.1418359228074093</v>
      </c>
      <c r="N177" s="20" t="s">
        <v>10</v>
      </c>
      <c r="O177" s="5">
        <f>AVERAGE(O173:O176)</f>
        <v>0.51210333628080607</v>
      </c>
      <c r="V177" s="20" t="s">
        <v>10</v>
      </c>
      <c r="W177" s="5">
        <f>AVERAGE(W173:W176)</f>
        <v>0.3484043916910024</v>
      </c>
      <c r="AB177" s="20" t="s">
        <v>10</v>
      </c>
      <c r="AC177" s="5">
        <f>AVERAGE(AC173:AC176)</f>
        <v>0.24157935876058304</v>
      </c>
      <c r="AD177" s="20" t="s">
        <v>10</v>
      </c>
      <c r="AE177" s="5">
        <f>AVERAGE(AE173:AE176)</f>
        <v>0.2364538171626458</v>
      </c>
    </row>
    <row r="178" spans="1:60" x14ac:dyDescent="0.3">
      <c r="H178" s="19" t="s">
        <v>75</v>
      </c>
      <c r="I178" s="7" cm="1">
        <f t="array" ref="I178">2*STDEV(I173:I176/I177)*1000000</f>
        <v>4.7765423058404544</v>
      </c>
      <c r="N178" s="19" t="s">
        <v>75</v>
      </c>
      <c r="O178" s="7" cm="1">
        <f t="array" ref="O178">2*STDEV(O173:O176/O177)*1000000</f>
        <v>2.857018153380094</v>
      </c>
      <c r="V178" s="19" t="s">
        <v>75</v>
      </c>
      <c r="W178" s="7" cm="1">
        <f t="array" ref="W178">2*STDEV(W173:W176/W177)*1000000</f>
        <v>1.678090866891246</v>
      </c>
      <c r="AB178" s="19" t="s">
        <v>75</v>
      </c>
      <c r="AC178" s="7" cm="1">
        <f t="array" ref="AC178">2*STDEV(AC173:AC176/AC177)*1000000</f>
        <v>6.0693591299264691</v>
      </c>
      <c r="AD178" s="19" t="s">
        <v>75</v>
      </c>
      <c r="AE178" s="7" cm="1">
        <f t="array" ref="AE178">2*STDEV(AE173:AE176/AE177)*1000000</f>
        <v>11.314165769301455</v>
      </c>
    </row>
    <row r="179" spans="1:60" x14ac:dyDescent="0.3">
      <c r="A179" s="31" t="s">
        <v>152</v>
      </c>
      <c r="AG179" s="32"/>
      <c r="AL179" s="4"/>
      <c r="AN179" s="4"/>
    </row>
    <row r="180" spans="1:60" s="18" customFormat="1" ht="16.2" x14ac:dyDescent="0.35">
      <c r="A180" s="33" t="s">
        <v>0</v>
      </c>
      <c r="B180" s="26" t="s">
        <v>1</v>
      </c>
      <c r="C180" s="26" t="s">
        <v>2</v>
      </c>
      <c r="D180" s="26" t="s">
        <v>3</v>
      </c>
      <c r="E180" s="27" t="s">
        <v>41</v>
      </c>
      <c r="F180" s="27" t="s">
        <v>286</v>
      </c>
      <c r="G180" s="27" t="s">
        <v>42</v>
      </c>
      <c r="H180" s="27" t="s">
        <v>286</v>
      </c>
      <c r="I180" s="27" t="s">
        <v>43</v>
      </c>
      <c r="J180" s="27" t="s">
        <v>286</v>
      </c>
      <c r="K180" s="27" t="s">
        <v>44</v>
      </c>
      <c r="L180" s="27" t="s">
        <v>286</v>
      </c>
      <c r="M180" s="27" t="s">
        <v>45</v>
      </c>
      <c r="N180" s="27" t="s">
        <v>286</v>
      </c>
      <c r="O180" s="27" t="s">
        <v>46</v>
      </c>
      <c r="P180" s="27" t="s">
        <v>286</v>
      </c>
      <c r="Q180" s="27" t="s">
        <v>47</v>
      </c>
      <c r="R180" s="27" t="s">
        <v>286</v>
      </c>
      <c r="S180" s="27" t="s">
        <v>48</v>
      </c>
      <c r="T180" s="27" t="s">
        <v>286</v>
      </c>
      <c r="U180" s="27" t="s">
        <v>49</v>
      </c>
      <c r="V180" s="27" t="s">
        <v>286</v>
      </c>
      <c r="W180" s="27" t="s">
        <v>50</v>
      </c>
      <c r="X180" s="27" t="s">
        <v>286</v>
      </c>
      <c r="Y180" s="27" t="s">
        <v>51</v>
      </c>
      <c r="Z180" s="27" t="s">
        <v>286</v>
      </c>
      <c r="AA180" s="27" t="s">
        <v>52</v>
      </c>
      <c r="AB180" s="27" t="s">
        <v>286</v>
      </c>
      <c r="AC180" s="27" t="s">
        <v>53</v>
      </c>
      <c r="AD180" s="27" t="s">
        <v>286</v>
      </c>
      <c r="AE180" s="27" t="s">
        <v>54</v>
      </c>
      <c r="AF180" s="27" t="s">
        <v>286</v>
      </c>
      <c r="AG180" s="34"/>
      <c r="AH180" s="27" t="s">
        <v>55</v>
      </c>
      <c r="AI180" s="27" t="s">
        <v>56</v>
      </c>
      <c r="AJ180" s="27" t="s">
        <v>57</v>
      </c>
      <c r="AK180" s="27" t="s">
        <v>58</v>
      </c>
      <c r="AL180" s="28"/>
      <c r="AM180" s="27" t="s">
        <v>59</v>
      </c>
      <c r="AN180" s="35"/>
      <c r="AO180" s="30" t="s">
        <v>76</v>
      </c>
      <c r="AP180" s="36" t="s">
        <v>13</v>
      </c>
      <c r="AQ180" s="30" t="s">
        <v>77</v>
      </c>
      <c r="AR180" s="36" t="s">
        <v>13</v>
      </c>
      <c r="AS180" s="30" t="s">
        <v>78</v>
      </c>
      <c r="AT180" s="36" t="s">
        <v>13</v>
      </c>
      <c r="AU180" s="30" t="s">
        <v>79</v>
      </c>
      <c r="AV180" s="36" t="s">
        <v>13</v>
      </c>
      <c r="AW180" s="30" t="s">
        <v>80</v>
      </c>
      <c r="AX180" s="36" t="s">
        <v>13</v>
      </c>
      <c r="AY180" s="97"/>
      <c r="AZ180" s="98" t="s">
        <v>339</v>
      </c>
      <c r="BA180" s="100"/>
      <c r="BB180" s="27" t="s">
        <v>17</v>
      </c>
      <c r="BC180" s="30" t="s">
        <v>18</v>
      </c>
      <c r="BD180" s="14"/>
      <c r="BE180" s="14"/>
      <c r="BF180" s="14"/>
    </row>
    <row r="181" spans="1:60" x14ac:dyDescent="0.3">
      <c r="A181" s="23">
        <v>44396</v>
      </c>
      <c r="B181" s="11" t="s">
        <v>151</v>
      </c>
      <c r="C181" s="11" t="s">
        <v>84</v>
      </c>
      <c r="D181" s="11" t="s">
        <v>153</v>
      </c>
      <c r="E181" s="5">
        <v>1.1418303179824607</v>
      </c>
      <c r="F181" s="5">
        <v>2.9267670891662705E-6</v>
      </c>
      <c r="G181" s="5">
        <v>1.1418330656231139</v>
      </c>
      <c r="H181" s="5">
        <v>2.8159853262200275E-6</v>
      </c>
      <c r="I181" s="5">
        <v>1.1418316882032575</v>
      </c>
      <c r="J181" s="5">
        <v>2.0316965491740619E-6</v>
      </c>
      <c r="K181" s="5">
        <v>0.5129434414432168</v>
      </c>
      <c r="L181" s="5">
        <v>1.0565837543241719E-6</v>
      </c>
      <c r="M181" s="5">
        <v>0.51294495402462481</v>
      </c>
      <c r="N181" s="5">
        <v>1.1160277892881569E-6</v>
      </c>
      <c r="O181" s="5">
        <v>0.51294419574890637</v>
      </c>
      <c r="P181" s="5">
        <v>7.6928067152525632E-7</v>
      </c>
      <c r="Q181" s="5">
        <v>0.34840445833282829</v>
      </c>
      <c r="R181" s="5">
        <v>8.347526644636156E-7</v>
      </c>
      <c r="S181" s="5">
        <v>0.34840298282378668</v>
      </c>
      <c r="T181" s="5">
        <v>8.2661307876294667E-7</v>
      </c>
      <c r="U181" s="5">
        <v>0.3484043883869743</v>
      </c>
      <c r="V181" s="5">
        <v>7.5442345639631273E-7</v>
      </c>
      <c r="W181" s="5">
        <v>0.34840394102160571</v>
      </c>
      <c r="X181" s="5">
        <v>4.6644171033648082E-7</v>
      </c>
      <c r="Y181" s="5">
        <v>0.24157992577795903</v>
      </c>
      <c r="Z181" s="5">
        <v>1.0618724301978054E-6</v>
      </c>
      <c r="AA181" s="5">
        <v>0.24157947560473259</v>
      </c>
      <c r="AB181" s="5">
        <v>1.0224959154505307E-6</v>
      </c>
      <c r="AC181" s="5">
        <v>0.24157970088861724</v>
      </c>
      <c r="AD181" s="5">
        <v>7.3688896066430228E-7</v>
      </c>
      <c r="AE181" s="5">
        <v>0.23645737195110783</v>
      </c>
      <c r="AF181" s="5">
        <v>1.7432069237065332E-6</v>
      </c>
      <c r="AH181" s="5">
        <v>5.1774207678630488E-2</v>
      </c>
      <c r="AI181" s="5">
        <v>1.7136607366327229E-5</v>
      </c>
      <c r="AJ181" s="5">
        <v>0.48674159994207022</v>
      </c>
      <c r="AK181" s="5">
        <v>-3.973843610742219E-6</v>
      </c>
      <c r="AM181" s="6">
        <v>0.72199520167917441</v>
      </c>
      <c r="AO181" s="7">
        <f>(I181/I$177-1)*1000000</f>
        <v>-3.7085925107538387</v>
      </c>
      <c r="AP181" s="7">
        <f>MAX(J181/I181*1000000,I$178,'S-3 Medium-term 142Nd precision'!B$12)</f>
        <v>5.4433583567667201</v>
      </c>
      <c r="AQ181" s="10">
        <f>(O181/0.51263-1)*10000</f>
        <v>6.1290940621172574</v>
      </c>
      <c r="AR181" s="10">
        <f>MAX(P181/O181*10000,O$178/100,'S-3 Medium-term 142Nd precision'!C$12)</f>
        <v>4.2563119610790796E-2</v>
      </c>
      <c r="AS181" s="7">
        <f>(W181/W$177-1)*1000000</f>
        <v>-1.2935238689060213</v>
      </c>
      <c r="AT181" s="7">
        <f>MAX(X181/W181*1000000,W$178,'S-3 Medium-term 142Nd precision'!D$12)</f>
        <v>3.0853639530316457</v>
      </c>
      <c r="AU181" s="7">
        <f>(AC181/AC$177-1)*1000000</f>
        <v>1.4162138519679957</v>
      </c>
      <c r="AV181" s="7">
        <f>MAX(AD181/AC181*1000000,AC$178,'S-3 Medium-term 142Nd precision'!E$12)</f>
        <v>7.7889300386222713</v>
      </c>
      <c r="AW181" s="7">
        <f>(AE181/AE$177-1)*1000000</f>
        <v>15.033753756554802</v>
      </c>
      <c r="AX181" s="7">
        <f>MAX(AF181/AE181*1000000,AE$178,'S-3 Medium-term 142Nd precision'!F$12)</f>
        <v>34.241021852437889</v>
      </c>
      <c r="AZ181" s="99">
        <v>2.6627090014243646E-6</v>
      </c>
      <c r="BB181" s="7" t="s">
        <v>156</v>
      </c>
      <c r="BC181" s="7" t="s">
        <v>20</v>
      </c>
    </row>
    <row r="182" spans="1:60" x14ac:dyDescent="0.3">
      <c r="A182" s="23">
        <v>44400</v>
      </c>
      <c r="B182" s="11" t="s">
        <v>151</v>
      </c>
      <c r="C182" s="11" t="s">
        <v>154</v>
      </c>
      <c r="D182" s="11" t="s">
        <v>153</v>
      </c>
      <c r="E182" s="5">
        <v>1.141835326128819</v>
      </c>
      <c r="F182" s="5">
        <v>3.279552128036388E-6</v>
      </c>
      <c r="G182" s="5">
        <v>1.14183651072958</v>
      </c>
      <c r="H182" s="5">
        <v>3.3558093245453322E-6</v>
      </c>
      <c r="I182" s="5">
        <v>1.1418359198098516</v>
      </c>
      <c r="J182" s="5">
        <v>2.3452215302949453E-6</v>
      </c>
      <c r="K182" s="5">
        <v>0.51294392530492072</v>
      </c>
      <c r="L182" s="5">
        <v>1.2602851945922894E-6</v>
      </c>
      <c r="M182" s="5">
        <v>0.51294643402215401</v>
      </c>
      <c r="N182" s="5">
        <v>1.1861961796479243E-6</v>
      </c>
      <c r="O182" s="5">
        <v>0.51294517818955576</v>
      </c>
      <c r="P182" s="5">
        <v>8.6918115089334224E-7</v>
      </c>
      <c r="Q182" s="5">
        <v>0.34840379096754792</v>
      </c>
      <c r="R182" s="5">
        <v>1.0211290581621448E-6</v>
      </c>
      <c r="S182" s="5">
        <v>0.34840307402384391</v>
      </c>
      <c r="T182" s="5">
        <v>1.0001011697047012E-6</v>
      </c>
      <c r="U182" s="5">
        <v>0.34840477640547973</v>
      </c>
      <c r="V182" s="5">
        <v>9.36614871852424E-7</v>
      </c>
      <c r="W182" s="5">
        <v>0.34840387751144192</v>
      </c>
      <c r="X182" s="5">
        <v>5.7076167843200534E-7</v>
      </c>
      <c r="Y182" s="5">
        <v>0.24158032796194384</v>
      </c>
      <c r="Z182" s="5">
        <v>1.2401658086819933E-6</v>
      </c>
      <c r="AA182" s="5">
        <v>0.24158058294155363</v>
      </c>
      <c r="AB182" s="5">
        <v>1.1572977492943877E-6</v>
      </c>
      <c r="AC182" s="5">
        <v>0.24158045711927298</v>
      </c>
      <c r="AD182" s="5">
        <v>8.469842260901447E-7</v>
      </c>
      <c r="AE182" s="5">
        <v>0.23645119711495971</v>
      </c>
      <c r="AF182" s="5">
        <v>2.0137149293414798E-6</v>
      </c>
      <c r="AH182" s="5">
        <v>5.1328620297194177E-2</v>
      </c>
      <c r="AI182" s="5">
        <v>1.3971605398648403E-5</v>
      </c>
      <c r="AJ182" s="5">
        <v>0.47844860606546574</v>
      </c>
      <c r="AK182" s="5">
        <v>-5.1105343974455857E-6</v>
      </c>
      <c r="AM182" s="6">
        <v>0.72200364904632275</v>
      </c>
      <c r="AO182" s="7">
        <f t="shared" ref="AO182:AO184" si="31">(I182/I$177-1)*1000000</f>
        <v>-2.6252088280998009E-3</v>
      </c>
      <c r="AP182" s="7">
        <f>MAX(J182/I182*1000000,I$178,'S-3 Medium-term 142Nd precision'!B$12)</f>
        <v>5.4433583567667201</v>
      </c>
      <c r="AQ182" s="10">
        <f t="shared" ref="AQ182:AQ184" si="32">(O182/0.51263-1)*10000</f>
        <v>6.1482587744721151</v>
      </c>
      <c r="AR182" s="10">
        <f>MAX(P182/O182*10000,O$178/100,'S-3 Medium-term 142Nd precision'!C$12)</f>
        <v>4.2563119610790796E-2</v>
      </c>
      <c r="AS182" s="7">
        <f t="shared" ref="AS182:AS184" si="33">(W182/W$177-1)*1000000</f>
        <v>-1.4758125119751497</v>
      </c>
      <c r="AT182" s="7">
        <f>MAX(X182/W182*1000000,W$178,'S-3 Medium-term 142Nd precision'!D$12)</f>
        <v>3.0853639530316457</v>
      </c>
      <c r="AU182" s="7">
        <f t="shared" ref="AU182:AU184" si="34">(AC182/AC$177-1)*1000000</f>
        <v>4.5465750699857921</v>
      </c>
      <c r="AV182" s="7">
        <f>MAX(AD182/AC182*1000000,AC$178,'S-3 Medium-term 142Nd precision'!E$12)</f>
        <v>7.7889300386222713</v>
      </c>
      <c r="AW182" s="7">
        <f t="shared" ref="AW182:AW184" si="35">(AE182/AE$177-1)*1000000</f>
        <v>-11.080589510159555</v>
      </c>
      <c r="AX182" s="7">
        <f>MAX(AF182/AE182*1000000,AE$178,'S-3 Medium-term 142Nd precision'!F$12)</f>
        <v>34.241021852437889</v>
      </c>
      <c r="AZ182" s="99">
        <v>2.1387955651232713E-6</v>
      </c>
      <c r="BB182" s="7" t="s">
        <v>156</v>
      </c>
      <c r="BC182" s="7" t="s">
        <v>20</v>
      </c>
    </row>
    <row r="183" spans="1:60" x14ac:dyDescent="0.3">
      <c r="A183" s="23">
        <v>44397</v>
      </c>
      <c r="B183" s="11" t="s">
        <v>151</v>
      </c>
      <c r="C183" s="11" t="s">
        <v>19</v>
      </c>
      <c r="D183" s="11" t="s">
        <v>155</v>
      </c>
      <c r="E183" s="5">
        <v>1.1418310250825654</v>
      </c>
      <c r="F183" s="5">
        <v>2.8316876232831386E-6</v>
      </c>
      <c r="G183" s="5">
        <v>1.1418383359413344</v>
      </c>
      <c r="H183" s="5">
        <v>2.865709138385609E-6</v>
      </c>
      <c r="I183" s="5">
        <v>1.1418346676407212</v>
      </c>
      <c r="J183" s="5">
        <v>2.0250705420860191E-6</v>
      </c>
      <c r="K183" s="5">
        <v>0.51289601514568683</v>
      </c>
      <c r="L183" s="5">
        <v>1.0499939977236182E-6</v>
      </c>
      <c r="M183" s="5">
        <v>0.51289810937337188</v>
      </c>
      <c r="N183" s="5">
        <v>1.0976652148507454E-6</v>
      </c>
      <c r="O183" s="5">
        <v>0.51289706958200398</v>
      </c>
      <c r="P183" s="5">
        <v>7.6194325117992371E-7</v>
      </c>
      <c r="Q183" s="5">
        <v>0.34840471656297539</v>
      </c>
      <c r="R183" s="5">
        <v>8.2963305194580017E-7</v>
      </c>
      <c r="S183" s="5">
        <v>0.34840307563895639</v>
      </c>
      <c r="T183" s="5">
        <v>7.9148149189884781E-7</v>
      </c>
      <c r="U183" s="5">
        <v>0.34840352187714818</v>
      </c>
      <c r="V183" s="5">
        <v>7.8828217728363478E-7</v>
      </c>
      <c r="W183" s="5">
        <v>0.34840377420434582</v>
      </c>
      <c r="X183" s="5">
        <v>4.6481588887673137E-7</v>
      </c>
      <c r="Y183" s="5">
        <v>0.2415798965679522</v>
      </c>
      <c r="Z183" s="5">
        <v>1.0140188571573875E-6</v>
      </c>
      <c r="AA183" s="5">
        <v>0.24158051651490101</v>
      </c>
      <c r="AB183" s="5">
        <v>9.945757850115384E-7</v>
      </c>
      <c r="AC183" s="5">
        <v>0.24158020897789942</v>
      </c>
      <c r="AD183" s="5">
        <v>7.1001871765257219E-7</v>
      </c>
      <c r="AE183" s="5">
        <v>0.2364565130837504</v>
      </c>
      <c r="AF183" s="5">
        <v>1.8538215193497668E-6</v>
      </c>
      <c r="AH183" s="5">
        <v>1.3504954047542948E-2</v>
      </c>
      <c r="AI183" s="5">
        <v>1.715059153407323E-5</v>
      </c>
      <c r="AJ183" s="5">
        <v>0.20919957524718663</v>
      </c>
      <c r="AK183" s="5">
        <v>-4.2987120596054988E-6</v>
      </c>
      <c r="AM183" s="6">
        <v>0.72302470292365639</v>
      </c>
      <c r="AO183" s="7">
        <f t="shared" si="31"/>
        <v>-1.099253108982623</v>
      </c>
      <c r="AP183" s="7">
        <f>MAX(J183/I183*1000000,I$178,'S-3 Medium-term 142Nd precision'!B$12)</f>
        <v>5.4433583567667201</v>
      </c>
      <c r="AQ183" s="10">
        <f t="shared" si="32"/>
        <v>5.2097922869109858</v>
      </c>
      <c r="AR183" s="10">
        <f>MAX(P183/O183*10000,O$178/100,'S-3 Medium-term 142Nd precision'!C$12)</f>
        <v>4.2563119610790796E-2</v>
      </c>
      <c r="AS183" s="7">
        <f t="shared" si="33"/>
        <v>-1.772327419824471</v>
      </c>
      <c r="AT183" s="7">
        <f>MAX(X183/W183*1000000,W$178,'S-3 Medium-term 142Nd precision'!D$12)</f>
        <v>3.0853639530316457</v>
      </c>
      <c r="AU183" s="7">
        <f t="shared" si="34"/>
        <v>3.519412091979035</v>
      </c>
      <c r="AV183" s="7">
        <f>MAX(AD183/AC183*1000000,AC$178,'S-3 Medium-term 142Nd precision'!E$12)</f>
        <v>7.7889300386222713</v>
      </c>
      <c r="AW183" s="7">
        <f t="shared" si="35"/>
        <v>11.401470007887937</v>
      </c>
      <c r="AX183" s="7">
        <f>MAX(AF183/AE183*1000000,AE$178,'S-3 Medium-term 142Nd precision'!F$12)</f>
        <v>34.241021852437889</v>
      </c>
      <c r="AZ183" s="99">
        <v>4.4756241946116343E-6</v>
      </c>
      <c r="BB183" s="7" t="s">
        <v>157</v>
      </c>
      <c r="BC183" s="7" t="s">
        <v>20</v>
      </c>
    </row>
    <row r="184" spans="1:60" x14ac:dyDescent="0.3">
      <c r="A184" s="23">
        <v>44398</v>
      </c>
      <c r="B184" s="11" t="s">
        <v>151</v>
      </c>
      <c r="C184" s="11" t="s">
        <v>36</v>
      </c>
      <c r="D184" s="11" t="s">
        <v>39</v>
      </c>
      <c r="E184" s="5">
        <v>1.1418373775605581</v>
      </c>
      <c r="F184" s="5">
        <v>4.2901985282768466E-6</v>
      </c>
      <c r="G184" s="5">
        <v>1.1418366016979247</v>
      </c>
      <c r="H184" s="5">
        <v>4.0474135194995529E-6</v>
      </c>
      <c r="I184" s="5">
        <v>1.141836989047635</v>
      </c>
      <c r="J184" s="5">
        <v>2.9467248906778245E-6</v>
      </c>
      <c r="K184" s="5">
        <v>0.51288436403949811</v>
      </c>
      <c r="L184" s="5">
        <v>1.4842922645662576E-6</v>
      </c>
      <c r="M184" s="5">
        <v>0.51288435509210384</v>
      </c>
      <c r="N184" s="5">
        <v>1.4110993446212265E-6</v>
      </c>
      <c r="O184" s="5">
        <v>0.51288435959923717</v>
      </c>
      <c r="P184" s="5">
        <v>1.0236514080639044E-6</v>
      </c>
      <c r="Q184" s="5">
        <v>0.34840455625243982</v>
      </c>
      <c r="R184" s="5">
        <v>1.2257460596269648E-6</v>
      </c>
      <c r="S184" s="5">
        <v>0.34840462181054482</v>
      </c>
      <c r="T184" s="5">
        <v>1.231464671923371E-6</v>
      </c>
      <c r="U184" s="5">
        <v>0.34840376669864664</v>
      </c>
      <c r="V184" s="5">
        <v>1.1998725174889446E-6</v>
      </c>
      <c r="W184" s="5">
        <v>0.34840431303642988</v>
      </c>
      <c r="X184" s="5">
        <v>7.0351269405376966E-7</v>
      </c>
      <c r="Y184" s="5">
        <v>0.24158168093238097</v>
      </c>
      <c r="Z184" s="5">
        <v>1.4773490762569447E-6</v>
      </c>
      <c r="AA184" s="5">
        <v>0.24157901467390597</v>
      </c>
      <c r="AB184" s="5">
        <v>1.4666570255502641E-6</v>
      </c>
      <c r="AC184" s="5">
        <v>0.2415803579179327</v>
      </c>
      <c r="AD184" s="5">
        <v>1.0453465291956171E-6</v>
      </c>
      <c r="AE184" s="5">
        <v>0.23646167212494706</v>
      </c>
      <c r="AF184" s="5">
        <v>2.4699581685891596E-6</v>
      </c>
      <c r="AH184" s="5">
        <v>3.5885119019644134E-2</v>
      </c>
      <c r="AI184" s="5">
        <v>3.2116710246309352E-5</v>
      </c>
      <c r="AJ184" s="5">
        <v>0.37566861863091178</v>
      </c>
      <c r="AK184" s="5">
        <v>-2.9009490574838189E-6</v>
      </c>
      <c r="AM184" s="6">
        <v>0.72318076250455043</v>
      </c>
      <c r="AO184" s="7">
        <f t="shared" si="31"/>
        <v>0.93379460608389309</v>
      </c>
      <c r="AP184" s="7">
        <f>MAX(J184/I184*1000000,I$178,'S-3 Medium-term 142Nd precision'!B$12)</f>
        <v>5.4433583567667201</v>
      </c>
      <c r="AQ184" s="10">
        <f t="shared" si="32"/>
        <v>4.9618555144470555</v>
      </c>
      <c r="AR184" s="10">
        <f>MAX(P184/O184*10000,O$178/100,'S-3 Medium-term 142Nd precision'!C$12)</f>
        <v>4.2563119610790796E-2</v>
      </c>
      <c r="AS184" s="7">
        <f t="shared" si="33"/>
        <v>-0.22575654723411276</v>
      </c>
      <c r="AT184" s="7">
        <f>MAX(X184/W184*1000000,W$178,'S-3 Medium-term 142Nd precision'!D$12)</f>
        <v>3.0853639530316457</v>
      </c>
      <c r="AU184" s="7">
        <f t="shared" si="34"/>
        <v>4.1359384128636378</v>
      </c>
      <c r="AV184" s="7">
        <f>MAX(AD184/AC184*1000000,AC$178,'S-3 Medium-term 142Nd precision'!E$12)</f>
        <v>7.7889300386222713</v>
      </c>
      <c r="AW184" s="7">
        <f t="shared" si="35"/>
        <v>33.219858302624417</v>
      </c>
      <c r="AX184" s="7">
        <f>MAX(AF184/AE184*1000000,AE$178,'S-3 Medium-term 142Nd precision'!F$12)</f>
        <v>34.241021852437889</v>
      </c>
      <c r="AZ184" s="99">
        <v>2.4847565117568237E-6</v>
      </c>
      <c r="BB184" s="7" t="s">
        <v>95</v>
      </c>
      <c r="BC184" s="7" t="s">
        <v>20</v>
      </c>
    </row>
    <row r="185" spans="1:60" s="39" customFormat="1" ht="15" thickBot="1" x14ac:dyDescent="0.35">
      <c r="A185" s="38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M185" s="41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</row>
    <row r="187" spans="1:60" x14ac:dyDescent="0.3">
      <c r="A187" s="24" t="s">
        <v>158</v>
      </c>
      <c r="AL187" s="4"/>
      <c r="AN187" s="4"/>
    </row>
    <row r="188" spans="1:60" ht="16.2" x14ac:dyDescent="0.35">
      <c r="A188" s="25" t="s">
        <v>0</v>
      </c>
      <c r="B188" s="26" t="s">
        <v>1</v>
      </c>
      <c r="C188" s="26" t="s">
        <v>2</v>
      </c>
      <c r="D188" s="26" t="s">
        <v>3</v>
      </c>
      <c r="E188" s="27" t="s">
        <v>41</v>
      </c>
      <c r="F188" s="27" t="s">
        <v>286</v>
      </c>
      <c r="G188" s="27" t="s">
        <v>42</v>
      </c>
      <c r="H188" s="27" t="s">
        <v>286</v>
      </c>
      <c r="I188" s="27" t="s">
        <v>43</v>
      </c>
      <c r="J188" s="27" t="s">
        <v>286</v>
      </c>
      <c r="K188" s="27" t="s">
        <v>44</v>
      </c>
      <c r="L188" s="27" t="s">
        <v>286</v>
      </c>
      <c r="M188" s="27" t="s">
        <v>45</v>
      </c>
      <c r="N188" s="27" t="s">
        <v>286</v>
      </c>
      <c r="O188" s="27" t="s">
        <v>46</v>
      </c>
      <c r="P188" s="27" t="s">
        <v>286</v>
      </c>
      <c r="Q188" s="27" t="s">
        <v>47</v>
      </c>
      <c r="R188" s="27" t="s">
        <v>286</v>
      </c>
      <c r="S188" s="27" t="s">
        <v>48</v>
      </c>
      <c r="T188" s="27" t="s">
        <v>286</v>
      </c>
      <c r="U188" s="27" t="s">
        <v>49</v>
      </c>
      <c r="V188" s="27" t="s">
        <v>286</v>
      </c>
      <c r="W188" s="27" t="s">
        <v>50</v>
      </c>
      <c r="X188" s="27" t="s">
        <v>286</v>
      </c>
      <c r="Y188" s="27" t="s">
        <v>51</v>
      </c>
      <c r="Z188" s="27" t="s">
        <v>286</v>
      </c>
      <c r="AA188" s="27" t="s">
        <v>52</v>
      </c>
      <c r="AB188" s="27" t="s">
        <v>286</v>
      </c>
      <c r="AC188" s="27" t="s">
        <v>53</v>
      </c>
      <c r="AD188" s="27" t="s">
        <v>286</v>
      </c>
      <c r="AE188" s="27" t="s">
        <v>54</v>
      </c>
      <c r="AF188" s="27" t="s">
        <v>286</v>
      </c>
      <c r="AG188" s="27"/>
      <c r="AH188" s="27" t="s">
        <v>55</v>
      </c>
      <c r="AI188" s="27" t="s">
        <v>56</v>
      </c>
      <c r="AJ188" s="27" t="s">
        <v>57</v>
      </c>
      <c r="AK188" s="27" t="s">
        <v>58</v>
      </c>
      <c r="AL188" s="28"/>
      <c r="AM188" s="29" t="s">
        <v>59</v>
      </c>
      <c r="AN188" s="28"/>
      <c r="AO188" s="30" t="s">
        <v>60</v>
      </c>
      <c r="AP188" s="30" t="s">
        <v>61</v>
      </c>
      <c r="AQ188" s="30" t="s">
        <v>62</v>
      </c>
      <c r="AR188" s="30" t="s">
        <v>63</v>
      </c>
      <c r="AS188" s="30"/>
      <c r="AT188" s="30" t="s">
        <v>64</v>
      </c>
      <c r="AU188" s="30" t="s">
        <v>65</v>
      </c>
      <c r="AV188" s="30" t="s">
        <v>66</v>
      </c>
      <c r="AW188" s="30" t="s">
        <v>67</v>
      </c>
      <c r="AX188" s="30"/>
      <c r="AY188" s="30" t="s">
        <v>68</v>
      </c>
      <c r="AZ188" s="30" t="s">
        <v>69</v>
      </c>
      <c r="BA188" s="30" t="s">
        <v>70</v>
      </c>
      <c r="BB188" s="30" t="s">
        <v>71</v>
      </c>
      <c r="BC188" s="30"/>
      <c r="BD188" s="30" t="s">
        <v>72</v>
      </c>
      <c r="BE188" s="30" t="s">
        <v>73</v>
      </c>
      <c r="BF188" s="30" t="s">
        <v>74</v>
      </c>
      <c r="BG188" s="97"/>
      <c r="BH188" s="98" t="s">
        <v>339</v>
      </c>
    </row>
    <row r="189" spans="1:60" x14ac:dyDescent="0.3">
      <c r="A189" s="23">
        <v>44445</v>
      </c>
      <c r="B189" s="11" t="s">
        <v>159</v>
      </c>
      <c r="C189" s="11" t="s">
        <v>32</v>
      </c>
      <c r="D189" s="11" t="s">
        <v>105</v>
      </c>
      <c r="E189" s="5">
        <v>1.1418324936279647</v>
      </c>
      <c r="F189" s="5">
        <v>2.9735233198031388E-6</v>
      </c>
      <c r="G189" s="5">
        <v>1.1418419354620011</v>
      </c>
      <c r="H189" s="5">
        <v>3.0349923094313339E-6</v>
      </c>
      <c r="I189" s="5">
        <v>1.1418372352054516</v>
      </c>
      <c r="J189" s="5">
        <v>2.1463568015051427E-6</v>
      </c>
      <c r="K189" s="5">
        <v>0.51210309656987707</v>
      </c>
      <c r="L189" s="5">
        <v>1.1344702440335744E-6</v>
      </c>
      <c r="M189" s="5">
        <v>0.51210503092003323</v>
      </c>
      <c r="N189" s="5">
        <v>1.1377343305449043E-6</v>
      </c>
      <c r="O189" s="5">
        <v>0.51210406268329145</v>
      </c>
      <c r="P189" s="5">
        <v>8.0545938146376091E-7</v>
      </c>
      <c r="Q189" s="5">
        <v>0.34840354801194284</v>
      </c>
      <c r="R189" s="5">
        <v>8.836285005872285E-7</v>
      </c>
      <c r="S189" s="5">
        <v>0.34840221435884933</v>
      </c>
      <c r="T189" s="5">
        <v>8.9394009471352414E-7</v>
      </c>
      <c r="U189" s="5">
        <v>0.34840464325540782</v>
      </c>
      <c r="V189" s="5">
        <v>9.2683523184315837E-7</v>
      </c>
      <c r="W189" s="5">
        <v>0.34840347109579162</v>
      </c>
      <c r="X189" s="5">
        <v>5.2300540463550301E-7</v>
      </c>
      <c r="Y189" s="5">
        <v>0.24158102812155161</v>
      </c>
      <c r="Z189" s="5">
        <v>1.0223765262783028E-6</v>
      </c>
      <c r="AA189" s="5">
        <v>0.24158028148544863</v>
      </c>
      <c r="AB189" s="5">
        <v>1.1220403263636086E-6</v>
      </c>
      <c r="AC189" s="5">
        <v>0.24158065480350033</v>
      </c>
      <c r="AD189" s="5">
        <v>7.5897093327427908E-7</v>
      </c>
      <c r="AE189" s="5">
        <v>0.23645901867097616</v>
      </c>
      <c r="AF189" s="5">
        <v>2.0089910302970337E-6</v>
      </c>
      <c r="AH189" s="5">
        <v>2.2650116777979741E-5</v>
      </c>
      <c r="AI189" s="5">
        <v>1.1740033206147565E-5</v>
      </c>
      <c r="AJ189" s="5">
        <v>5.5553758098324223E-5</v>
      </c>
      <c r="AK189" s="5">
        <v>-1.9666423507606225E-6</v>
      </c>
      <c r="AM189" s="6">
        <v>0.72153442393168965</v>
      </c>
      <c r="AO189" s="7">
        <v>-14.771212837438874</v>
      </c>
      <c r="AP189" s="7">
        <v>-6.5081953030121653</v>
      </c>
      <c r="AQ189" s="7">
        <v>47.919279784425228</v>
      </c>
      <c r="AR189" s="7">
        <v>15.377841712682638</v>
      </c>
      <c r="AT189" s="7">
        <v>9.2156838515933259</v>
      </c>
      <c r="AU189" s="7">
        <v>-31.39094813131571</v>
      </c>
      <c r="AV189" s="7">
        <v>40.471242283235398</v>
      </c>
      <c r="AW189" s="7">
        <v>-2.5174924933590859</v>
      </c>
      <c r="AY189" s="7">
        <v>2.0425645517185842</v>
      </c>
      <c r="AZ189" s="7">
        <v>-14.548584615248217</v>
      </c>
      <c r="BA189" s="7">
        <v>16.736527896910047</v>
      </c>
      <c r="BB189" s="7">
        <v>-23.569772696796498</v>
      </c>
      <c r="BD189" s="7">
        <v>48.195766659597794</v>
      </c>
      <c r="BE189" s="7">
        <v>-8.9008795093326043</v>
      </c>
      <c r="BF189" s="7">
        <v>-9.533812894146898</v>
      </c>
      <c r="BH189" s="99">
        <v>1.3846236584291737E-6</v>
      </c>
    </row>
    <row r="190" spans="1:60" x14ac:dyDescent="0.3">
      <c r="A190" s="23">
        <v>44445</v>
      </c>
      <c r="B190" s="11" t="s">
        <v>159</v>
      </c>
      <c r="C190" s="11" t="s">
        <v>28</v>
      </c>
      <c r="D190" s="11" t="s">
        <v>105</v>
      </c>
      <c r="E190" s="5">
        <v>1.1418371105632887</v>
      </c>
      <c r="F190" s="5">
        <v>3.0175248882162682E-6</v>
      </c>
      <c r="G190" s="5">
        <v>1.1418385948592624</v>
      </c>
      <c r="H190" s="5">
        <v>2.8325106830144121E-6</v>
      </c>
      <c r="I190" s="5">
        <v>1.1418378455689926</v>
      </c>
      <c r="J190" s="5">
        <v>2.0702482183649597E-6</v>
      </c>
      <c r="K190" s="5">
        <v>0.51210465853296394</v>
      </c>
      <c r="L190" s="5">
        <v>1.0783625653466215E-6</v>
      </c>
      <c r="M190" s="5">
        <v>0.51210606329180208</v>
      </c>
      <c r="N190" s="5">
        <v>1.0984037923381283E-6</v>
      </c>
      <c r="O190" s="5">
        <v>0.5121053621424696</v>
      </c>
      <c r="P190" s="5">
        <v>7.7044762377517197E-7</v>
      </c>
      <c r="Q190" s="5">
        <v>0.34840489494825388</v>
      </c>
      <c r="R190" s="5">
        <v>8.4674229741339072E-7</v>
      </c>
      <c r="S190" s="5">
        <v>0.3484040772142678</v>
      </c>
      <c r="T190" s="5">
        <v>8.3769450185742435E-7</v>
      </c>
      <c r="U190" s="5">
        <v>0.34840484598610044</v>
      </c>
      <c r="V190" s="5">
        <v>8.5754420202897592E-7</v>
      </c>
      <c r="W190" s="5">
        <v>0.34840460638703896</v>
      </c>
      <c r="X190" s="5">
        <v>4.8927569519192374E-7</v>
      </c>
      <c r="Y190" s="5">
        <v>0.24157866110198065</v>
      </c>
      <c r="Z190" s="5">
        <v>1.094404383436208E-6</v>
      </c>
      <c r="AA190" s="5">
        <v>0.24157997037310308</v>
      </c>
      <c r="AB190" s="5">
        <v>1.0208054158540537E-6</v>
      </c>
      <c r="AC190" s="5">
        <v>0.24157931231610133</v>
      </c>
      <c r="AD190" s="5">
        <v>7.4924600331723678E-7</v>
      </c>
      <c r="AE190" s="5">
        <v>0.23645526478010589</v>
      </c>
      <c r="AF190" s="5">
        <v>1.8813837132837454E-6</v>
      </c>
      <c r="AH190" s="5">
        <v>2.5463262272234766E-5</v>
      </c>
      <c r="AI190" s="5">
        <v>1.3236656349877148E-5</v>
      </c>
      <c r="AJ190" s="5">
        <v>4.9527432726649288E-5</v>
      </c>
      <c r="AK190" s="5">
        <v>-2.1429787661007773E-6</v>
      </c>
      <c r="AM190" s="6">
        <v>0.72188421716885376</v>
      </c>
      <c r="AO190" s="7">
        <v>-10.124965879931835</v>
      </c>
      <c r="AP190" s="7">
        <v>-6.4103017154426567</v>
      </c>
      <c r="AQ190" s="7">
        <v>53.857038184057515</v>
      </c>
      <c r="AR190" s="7">
        <v>18.566483032111947</v>
      </c>
      <c r="AT190" s="7">
        <v>14.017889000683681</v>
      </c>
      <c r="AU190" s="7">
        <v>-29.647068410576516</v>
      </c>
      <c r="AV190" s="7">
        <v>40.544579584800289</v>
      </c>
      <c r="AW190" s="7">
        <v>7.2335533898293392</v>
      </c>
      <c r="AY190" s="7">
        <v>3.4472528167572847</v>
      </c>
      <c r="AZ190" s="7">
        <v>-10.645938040787506</v>
      </c>
      <c r="BA190" s="7">
        <v>17.364367560945837</v>
      </c>
      <c r="BB190" s="7">
        <v>-23.674271529938729</v>
      </c>
      <c r="BD190" s="7">
        <v>33.094436840741537</v>
      </c>
      <c r="BE190" s="7">
        <v>-14.707293831017765</v>
      </c>
      <c r="BF190" s="7">
        <v>-7.8311070945691341</v>
      </c>
      <c r="BH190" s="99">
        <v>2.123069706929844E-6</v>
      </c>
    </row>
    <row r="191" spans="1:60" x14ac:dyDescent="0.3">
      <c r="A191" s="23">
        <v>44446</v>
      </c>
      <c r="B191" s="11" t="s">
        <v>159</v>
      </c>
      <c r="C191" s="11" t="s">
        <v>5</v>
      </c>
      <c r="D191" s="11" t="s">
        <v>105</v>
      </c>
      <c r="E191" s="5">
        <v>1.1418398970345021</v>
      </c>
      <c r="F191" s="5">
        <v>2.7985274991992102E-6</v>
      </c>
      <c r="G191" s="5">
        <v>1.1418467625005424</v>
      </c>
      <c r="H191" s="5">
        <v>2.8176493930759059E-6</v>
      </c>
      <c r="I191" s="5">
        <v>1.1418433267747321</v>
      </c>
      <c r="J191" s="5">
        <v>1.9950868366203973E-6</v>
      </c>
      <c r="K191" s="5">
        <v>0.51210417158409249</v>
      </c>
      <c r="L191" s="5">
        <v>1.0818028039108644E-6</v>
      </c>
      <c r="M191" s="5">
        <v>0.51210618292305832</v>
      </c>
      <c r="N191" s="5">
        <v>1.1086143501019915E-6</v>
      </c>
      <c r="O191" s="5">
        <v>0.51210518871168564</v>
      </c>
      <c r="P191" s="5">
        <v>7.7670155721548661E-7</v>
      </c>
      <c r="Q191" s="5">
        <v>0.34840528430084505</v>
      </c>
      <c r="R191" s="5">
        <v>8.2450944759609146E-7</v>
      </c>
      <c r="S191" s="5">
        <v>0.34840398057029504</v>
      </c>
      <c r="T191" s="5">
        <v>8.1220839243142256E-7</v>
      </c>
      <c r="U191" s="5">
        <v>0.34840507666704607</v>
      </c>
      <c r="V191" s="5">
        <v>8.1836718194124369E-7</v>
      </c>
      <c r="W191" s="5">
        <v>0.34840478106549227</v>
      </c>
      <c r="X191" s="5">
        <v>4.7306830422219091E-7</v>
      </c>
      <c r="Y191" s="5">
        <v>0.24157986806197626</v>
      </c>
      <c r="Z191" s="5">
        <v>1.1248269696605154E-6</v>
      </c>
      <c r="AA191" s="5">
        <v>0.24158383058288702</v>
      </c>
      <c r="AB191" s="5">
        <v>1.0603237469552202E-6</v>
      </c>
      <c r="AC191" s="5">
        <v>0.24158184588274378</v>
      </c>
      <c r="AD191" s="5">
        <v>7.814264656921729E-7</v>
      </c>
      <c r="AE191" s="5">
        <v>0.23645848721676119</v>
      </c>
      <c r="AF191" s="5">
        <v>1.7939447177423251E-6</v>
      </c>
      <c r="AH191" s="5">
        <v>1.7754803287614777E-5</v>
      </c>
      <c r="AI191" s="5">
        <v>9.9048604885379037E-6</v>
      </c>
      <c r="AJ191" s="5">
        <v>3.9749893923244362E-5</v>
      </c>
      <c r="AK191" s="5">
        <v>-7.0128297006476045E-7</v>
      </c>
      <c r="AM191" s="6">
        <v>0.72270999770680122</v>
      </c>
      <c r="AO191" s="7">
        <v>-15.124442789504755</v>
      </c>
      <c r="AP191" s="7">
        <v>-9.5337348127166877E-2</v>
      </c>
      <c r="AQ191" s="7">
        <v>55.879040065542895</v>
      </c>
      <c r="AR191" s="7">
        <v>20.227820989981993</v>
      </c>
      <c r="AT191" s="7">
        <v>5.9603780100392356</v>
      </c>
      <c r="AU191" s="7">
        <v>-25.39797684375511</v>
      </c>
      <c r="AV191" s="7">
        <v>38.094894446283334</v>
      </c>
      <c r="AW191" s="7">
        <v>7.5158031671573866</v>
      </c>
      <c r="AY191" s="7">
        <v>10.053817125266207</v>
      </c>
      <c r="AZ191" s="7">
        <v>-6.3820154169169641</v>
      </c>
      <c r="BA191" s="7">
        <v>13.373605624034113</v>
      </c>
      <c r="BB191" s="7">
        <v>-23.935791157447817</v>
      </c>
      <c r="BD191" s="7">
        <v>35.607175365992561</v>
      </c>
      <c r="BE191" s="7">
        <v>-21.270916776949811</v>
      </c>
      <c r="BF191" s="7">
        <v>10.252588327208656</v>
      </c>
      <c r="BH191" s="99">
        <v>3.6427449867794857E-6</v>
      </c>
    </row>
    <row r="192" spans="1:60" x14ac:dyDescent="0.3">
      <c r="A192" s="23">
        <v>44446</v>
      </c>
      <c r="B192" s="11" t="s">
        <v>159</v>
      </c>
      <c r="C192" s="11" t="s">
        <v>34</v>
      </c>
      <c r="D192" s="11" t="s">
        <v>105</v>
      </c>
      <c r="E192" s="5">
        <v>1.1418357638437344</v>
      </c>
      <c r="F192" s="5">
        <v>2.7890085725348633E-6</v>
      </c>
      <c r="G192" s="5">
        <v>1.1418326529333755</v>
      </c>
      <c r="H192" s="5">
        <v>2.9298902913030533E-6</v>
      </c>
      <c r="I192" s="5">
        <v>1.1418341910315453</v>
      </c>
      <c r="J192" s="5">
        <v>2.0249717010044307E-6</v>
      </c>
      <c r="K192" s="5">
        <v>0.51210405202578824</v>
      </c>
      <c r="L192" s="5">
        <v>1.1157702117368122E-6</v>
      </c>
      <c r="M192" s="5">
        <v>0.51210377319541656</v>
      </c>
      <c r="N192" s="5">
        <v>1.1072668115818695E-6</v>
      </c>
      <c r="O192" s="5">
        <v>0.51210391249134313</v>
      </c>
      <c r="P192" s="5">
        <v>7.8566900043394974E-7</v>
      </c>
      <c r="Q192" s="5">
        <v>0.34840634971470774</v>
      </c>
      <c r="R192" s="5">
        <v>8.6239115249677665E-7</v>
      </c>
      <c r="S192" s="5">
        <v>0.34840410171854497</v>
      </c>
      <c r="T192" s="5">
        <v>8.3241286002628738E-7</v>
      </c>
      <c r="U192" s="5">
        <v>0.34840481276993818</v>
      </c>
      <c r="V192" s="5">
        <v>8.310800396299981E-7</v>
      </c>
      <c r="W192" s="5">
        <v>0.34840509011513959</v>
      </c>
      <c r="X192" s="5">
        <v>4.8810315358065139E-7</v>
      </c>
      <c r="Y192" s="5">
        <v>0.24157875837479081</v>
      </c>
      <c r="Z192" s="5">
        <v>9.7390045928023257E-7</v>
      </c>
      <c r="AA192" s="5">
        <v>0.24157896216276892</v>
      </c>
      <c r="AB192" s="5">
        <v>9.7188903169675626E-7</v>
      </c>
      <c r="AC192" s="5">
        <v>0.24157885991250688</v>
      </c>
      <c r="AD192" s="5">
        <v>6.8767544107568595E-7</v>
      </c>
      <c r="AE192" s="5">
        <v>0.23645357017709864</v>
      </c>
      <c r="AF192" s="5">
        <v>1.7957436604531347E-6</v>
      </c>
      <c r="AH192" s="5">
        <v>3.5347142184035988E-5</v>
      </c>
      <c r="AI192" s="5">
        <v>1.1819600990216197E-5</v>
      </c>
      <c r="AJ192" s="5">
        <v>4.5545082568350383E-5</v>
      </c>
      <c r="AK192" s="5">
        <v>-2.2072109760758254E-6</v>
      </c>
      <c r="AM192" s="6">
        <v>0.72195468315390687</v>
      </c>
      <c r="AO192" s="7">
        <v>-16.194128132585028</v>
      </c>
      <c r="AP192" s="7">
        <v>-19.239262621151276</v>
      </c>
      <c r="AQ192" s="7">
        <v>66.855661745801598</v>
      </c>
      <c r="AR192" s="7">
        <v>19.112731333814637</v>
      </c>
      <c r="AT192" s="7">
        <v>16.314661950733722</v>
      </c>
      <c r="AU192" s="7">
        <v>-42.795329794564907</v>
      </c>
      <c r="AV192" s="7">
        <v>44.929357072120979</v>
      </c>
      <c r="AW192" s="7">
        <v>10.029145144807572</v>
      </c>
      <c r="AY192" s="7">
        <v>5.4908770268369267</v>
      </c>
      <c r="AZ192" s="7">
        <v>-5.1960354202629233</v>
      </c>
      <c r="BA192" s="7">
        <v>20.442170161283357</v>
      </c>
      <c r="BB192" s="7">
        <v>-29.796146194471795</v>
      </c>
      <c r="BD192" s="7">
        <v>40.48516869104013</v>
      </c>
      <c r="BE192" s="7">
        <v>-21.163152287839715</v>
      </c>
      <c r="BF192" s="7">
        <v>-18.546458440793501</v>
      </c>
      <c r="BH192" s="99">
        <v>2.8971833492056711E-6</v>
      </c>
    </row>
    <row r="193" spans="1:60" x14ac:dyDescent="0.3">
      <c r="A193" s="23">
        <v>44449</v>
      </c>
      <c r="B193" s="11" t="s">
        <v>159</v>
      </c>
      <c r="C193" s="11" t="s">
        <v>7</v>
      </c>
      <c r="D193" s="11" t="s">
        <v>33</v>
      </c>
      <c r="E193" s="5">
        <v>1.1418377359997693</v>
      </c>
      <c r="F193" s="5">
        <v>2.8019382195283458E-6</v>
      </c>
      <c r="G193" s="5">
        <v>1.1418360846852023</v>
      </c>
      <c r="H193" s="5">
        <v>2.6419686112378668E-6</v>
      </c>
      <c r="I193" s="5">
        <v>1.1418369161264239</v>
      </c>
      <c r="J193" s="5">
        <v>1.9261585110814903E-6</v>
      </c>
      <c r="K193" s="5">
        <v>0.51210231528296501</v>
      </c>
      <c r="L193" s="5">
        <v>1.0388704739569592E-6</v>
      </c>
      <c r="M193" s="5">
        <v>0.5121052540264609</v>
      </c>
      <c r="N193" s="5">
        <v>1.0835692956511583E-6</v>
      </c>
      <c r="O193" s="5">
        <v>0.51210378849119165</v>
      </c>
      <c r="P193" s="5">
        <v>7.5531670901312757E-7</v>
      </c>
      <c r="Q193" s="5">
        <v>0.34840474318593573</v>
      </c>
      <c r="R193" s="5">
        <v>7.9475859761604394E-7</v>
      </c>
      <c r="S193" s="5">
        <v>0.34840267310345202</v>
      </c>
      <c r="T193" s="5">
        <v>8.3398565207947861E-7</v>
      </c>
      <c r="U193" s="5">
        <v>0.34840390430605139</v>
      </c>
      <c r="V193" s="5">
        <v>8.3907100048934606E-7</v>
      </c>
      <c r="W193" s="5">
        <v>0.34840376950248719</v>
      </c>
      <c r="X193" s="5">
        <v>4.7668677570389763E-7</v>
      </c>
      <c r="Y193" s="5">
        <v>0.24157940330882324</v>
      </c>
      <c r="Z193" s="5">
        <v>1.0565048533291615E-6</v>
      </c>
      <c r="AA193" s="5">
        <v>0.24158078193685478</v>
      </c>
      <c r="AB193" s="5">
        <v>1.0057186694348801E-6</v>
      </c>
      <c r="AC193" s="5">
        <v>0.24158009082306342</v>
      </c>
      <c r="AD193" s="5">
        <v>7.3024018387645483E-7</v>
      </c>
      <c r="AE193" s="5">
        <v>0.23645061759757921</v>
      </c>
      <c r="AF193" s="5">
        <v>1.7552019032312675E-6</v>
      </c>
      <c r="AH193" s="5">
        <v>3.3404398895006524E-5</v>
      </c>
      <c r="AI193" s="5">
        <v>1.5877572061012849E-5</v>
      </c>
      <c r="AJ193" s="5">
        <v>5.4546736775356182E-5</v>
      </c>
      <c r="AK193" s="5">
        <v>-1.6808776735738484E-6</v>
      </c>
      <c r="AM193" s="6">
        <v>0.72129970847641123</v>
      </c>
      <c r="AO193" s="7">
        <v>-11.935252641981364</v>
      </c>
      <c r="AP193" s="7">
        <v>-24.296317119310018</v>
      </c>
      <c r="AQ193" s="7">
        <v>70.796849442222864</v>
      </c>
      <c r="AR193" s="7">
        <v>41.731753132934202</v>
      </c>
      <c r="AT193" s="7">
        <v>21.621865178289568</v>
      </c>
      <c r="AU193" s="7">
        <v>-51.311852224289467</v>
      </c>
      <c r="AV193" s="7">
        <v>49.453043408087538</v>
      </c>
      <c r="AW193" s="7">
        <v>16.690796452722978</v>
      </c>
      <c r="AY193" s="7">
        <v>8.9441069408557894</v>
      </c>
      <c r="AZ193" s="7">
        <v>-23.604627563567071</v>
      </c>
      <c r="BA193" s="7">
        <v>28.68029799607541</v>
      </c>
      <c r="BB193" s="7">
        <v>-37.264336873454873</v>
      </c>
      <c r="BD193" s="7">
        <v>39.43327926791973</v>
      </c>
      <c r="BE193" s="7">
        <v>-12.201467897376972</v>
      </c>
      <c r="BF193" s="7">
        <v>-17.290902837086009</v>
      </c>
      <c r="BH193" s="99">
        <v>2.312844403750865E-6</v>
      </c>
    </row>
    <row r="194" spans="1:60" x14ac:dyDescent="0.3">
      <c r="A194" s="23">
        <v>44452</v>
      </c>
      <c r="B194" s="11" t="s">
        <v>159</v>
      </c>
      <c r="C194" s="11" t="s">
        <v>8</v>
      </c>
      <c r="D194" s="11" t="s">
        <v>33</v>
      </c>
      <c r="E194" s="5">
        <v>1.141832952878596</v>
      </c>
      <c r="F194" s="5">
        <v>2.9821391250961905E-6</v>
      </c>
      <c r="G194" s="5">
        <v>1.1418324166971456</v>
      </c>
      <c r="H194" s="5">
        <v>3.2505842868658881E-6</v>
      </c>
      <c r="I194" s="5">
        <v>1.1418326840326856</v>
      </c>
      <c r="J194" s="5">
        <v>2.2052111300422242E-6</v>
      </c>
      <c r="K194" s="5">
        <v>0.51210281128606761</v>
      </c>
      <c r="L194" s="5">
        <v>1.1295370562639557E-6</v>
      </c>
      <c r="M194" s="5">
        <v>0.51210288907759216</v>
      </c>
      <c r="N194" s="5">
        <v>1.2069174344300441E-6</v>
      </c>
      <c r="O194" s="5">
        <v>0.5121028501454451</v>
      </c>
      <c r="P194" s="5">
        <v>8.260798897725091E-7</v>
      </c>
      <c r="Q194" s="5">
        <v>0.34840510974001165</v>
      </c>
      <c r="R194" s="5">
        <v>8.4902563490054856E-7</v>
      </c>
      <c r="S194" s="5">
        <v>0.34840412417606581</v>
      </c>
      <c r="T194" s="5">
        <v>8.5197195523478236E-7</v>
      </c>
      <c r="U194" s="5">
        <v>0.34840505421476575</v>
      </c>
      <c r="V194" s="5">
        <v>8.6279691555127197E-7</v>
      </c>
      <c r="W194" s="5">
        <v>0.34840476479028065</v>
      </c>
      <c r="X194" s="5">
        <v>4.9368100815908302E-7</v>
      </c>
      <c r="Y194" s="5">
        <v>0.24157849320827032</v>
      </c>
      <c r="Z194" s="5">
        <v>1.1345748970100147E-6</v>
      </c>
      <c r="AA194" s="5">
        <v>0.24158036307996197</v>
      </c>
      <c r="AB194" s="5">
        <v>1.0390496496149854E-6</v>
      </c>
      <c r="AC194" s="5">
        <v>0.24157942373819841</v>
      </c>
      <c r="AD194" s="5">
        <v>7.7133890156814079E-7</v>
      </c>
      <c r="AE194" s="5">
        <v>0.23645987061307105</v>
      </c>
      <c r="AF194" s="5">
        <v>1.9119215435292543E-6</v>
      </c>
      <c r="AH194" s="5">
        <v>2.5807001537588066E-5</v>
      </c>
      <c r="AI194" s="5">
        <v>1.552314717358074E-5</v>
      </c>
      <c r="AJ194" s="5">
        <v>4.9103882517459692E-5</v>
      </c>
      <c r="AK194" s="5">
        <v>-1.8125153534934453E-6</v>
      </c>
      <c r="AM194" s="6">
        <v>0.72181980047512118</v>
      </c>
      <c r="AO194" s="7">
        <v>-23.184847023793864</v>
      </c>
      <c r="AP194" s="7">
        <v>-3.8780083198020066</v>
      </c>
      <c r="AQ194" s="7">
        <v>59.476957473325598</v>
      </c>
      <c r="AR194" s="7">
        <v>17.122227111920907</v>
      </c>
      <c r="AT194" s="7">
        <v>5.9010641859646995</v>
      </c>
      <c r="AU194" s="7">
        <v>-32.964172085092613</v>
      </c>
      <c r="AV194" s="7">
        <v>41.998111799612659</v>
      </c>
      <c r="AW194" s="7">
        <v>4.5195625713034815</v>
      </c>
      <c r="AY194" s="7">
        <v>8.320969548059054</v>
      </c>
      <c r="AZ194" s="7">
        <v>-6.9772558188851974</v>
      </c>
      <c r="BA194" s="7">
        <v>16.901125284851659</v>
      </c>
      <c r="BB194" s="7">
        <v>-25.417886545531232</v>
      </c>
      <c r="BD194" s="7">
        <v>30.408610794063762</v>
      </c>
      <c r="BE194" s="7">
        <v>-24.169021699549376</v>
      </c>
      <c r="BF194" s="7">
        <v>2.3307807128780667</v>
      </c>
      <c r="BH194" s="99">
        <v>3.5246245478628694E-6</v>
      </c>
    </row>
    <row r="195" spans="1:60" x14ac:dyDescent="0.3">
      <c r="A195" s="23">
        <v>44454</v>
      </c>
      <c r="B195" s="11" t="s">
        <v>159</v>
      </c>
      <c r="C195" s="11" t="s">
        <v>9</v>
      </c>
      <c r="D195" s="11" t="s">
        <v>33</v>
      </c>
      <c r="E195" s="5">
        <v>1.1418343671656745</v>
      </c>
      <c r="F195" s="5">
        <v>2.7337778533492122E-6</v>
      </c>
      <c r="G195" s="5">
        <v>1.1418362168223997</v>
      </c>
      <c r="H195" s="5">
        <v>2.8036927844036879E-6</v>
      </c>
      <c r="I195" s="5">
        <v>1.1418352936080471</v>
      </c>
      <c r="J195" s="5">
        <v>1.9579448507991957E-6</v>
      </c>
      <c r="K195" s="5">
        <v>0.51210326827052854</v>
      </c>
      <c r="L195" s="5">
        <v>1.0331345322266804E-6</v>
      </c>
      <c r="M195" s="5">
        <v>0.51210453883832208</v>
      </c>
      <c r="N195" s="5">
        <v>1.0420186798598139E-6</v>
      </c>
      <c r="O195" s="5">
        <v>0.51210390411022944</v>
      </c>
      <c r="P195" s="5">
        <v>7.3433180458607E-7</v>
      </c>
      <c r="Q195" s="5">
        <v>0.34840508337834464</v>
      </c>
      <c r="R195" s="5">
        <v>7.8936391766786101E-7</v>
      </c>
      <c r="S195" s="5">
        <v>0.34840409669687106</v>
      </c>
      <c r="T195" s="5">
        <v>8.057789825007651E-7</v>
      </c>
      <c r="U195" s="5">
        <v>0.34840605802847346</v>
      </c>
      <c r="V195" s="5">
        <v>8.6252380334212026E-7</v>
      </c>
      <c r="W195" s="5">
        <v>0.34840508336479148</v>
      </c>
      <c r="X195" s="5">
        <v>4.7475553138133634E-7</v>
      </c>
      <c r="Y195" s="5">
        <v>0.24157847286503914</v>
      </c>
      <c r="Z195" s="5">
        <v>1.0257766888072814E-6</v>
      </c>
      <c r="AA195" s="5">
        <v>0.24158103473008047</v>
      </c>
      <c r="AB195" s="5">
        <v>1.0255162634462055E-6</v>
      </c>
      <c r="AC195" s="5">
        <v>0.24157975715958746</v>
      </c>
      <c r="AD195" s="5">
        <v>7.2887909576961985E-7</v>
      </c>
      <c r="AE195" s="5">
        <v>0.23645181400536489</v>
      </c>
      <c r="AF195" s="5">
        <v>1.7878725938332005E-6</v>
      </c>
      <c r="AH195" s="5">
        <v>3.2501450624429772E-5</v>
      </c>
      <c r="AI195" s="5">
        <v>1.3746067634813776E-5</v>
      </c>
      <c r="AJ195" s="5">
        <v>4.5418223375030913E-5</v>
      </c>
      <c r="AK195" s="5">
        <v>-1.7943199978280155E-6</v>
      </c>
      <c r="AM195" s="6">
        <v>0.72204829762742961</v>
      </c>
      <c r="AO195" s="7">
        <v>-15.073629605066863</v>
      </c>
      <c r="AP195" s="7">
        <v>-19.800933568125956</v>
      </c>
      <c r="AQ195" s="7">
        <v>71.854858416875445</v>
      </c>
      <c r="AR195" s="7">
        <v>38.283637509239909</v>
      </c>
      <c r="AT195" s="7">
        <v>21.59377606414381</v>
      </c>
      <c r="AU195" s="7">
        <v>-50.254402098270923</v>
      </c>
      <c r="AV195" s="7">
        <v>52.305982296774189</v>
      </c>
      <c r="AW195" s="7">
        <v>17.266028965456925</v>
      </c>
      <c r="AY195" s="7">
        <v>7.4848920137426944</v>
      </c>
      <c r="AZ195" s="7">
        <v>-16.456325897085122</v>
      </c>
      <c r="BA195" s="7">
        <v>31.927853198165934</v>
      </c>
      <c r="BB195" s="7">
        <v>-33.289734277852645</v>
      </c>
      <c r="BD195" s="7">
        <v>40.617703252587845</v>
      </c>
      <c r="BE195" s="7">
        <v>-18.509794322163486</v>
      </c>
      <c r="BF195" s="7">
        <v>-15.480180853844061</v>
      </c>
      <c r="BH195" s="99">
        <v>4.16858334822782E-6</v>
      </c>
    </row>
    <row r="196" spans="1:60" x14ac:dyDescent="0.3">
      <c r="A196" s="23">
        <v>44453</v>
      </c>
      <c r="B196" s="11" t="s">
        <v>159</v>
      </c>
      <c r="C196" s="11" t="s">
        <v>37</v>
      </c>
      <c r="D196" s="11" t="s">
        <v>33</v>
      </c>
      <c r="E196" s="5">
        <v>1.1418354235451198</v>
      </c>
      <c r="F196" s="5">
        <v>2.8796016954036559E-6</v>
      </c>
      <c r="G196" s="5">
        <v>1.1418411620407338</v>
      </c>
      <c r="H196" s="5">
        <v>2.6935455543160225E-6</v>
      </c>
      <c r="I196" s="5">
        <v>1.141838279570587</v>
      </c>
      <c r="J196" s="5">
        <v>1.9789106812957711E-6</v>
      </c>
      <c r="K196" s="5">
        <v>0.51210247883216531</v>
      </c>
      <c r="L196" s="5">
        <v>1.1326620947452745E-6</v>
      </c>
      <c r="M196" s="5">
        <v>0.51210516538366635</v>
      </c>
      <c r="N196" s="5">
        <v>1.1106360660413832E-6</v>
      </c>
      <c r="O196" s="5">
        <v>0.51210382832103174</v>
      </c>
      <c r="P196" s="5">
        <v>7.9693691521331902E-7</v>
      </c>
      <c r="Q196" s="5">
        <v>0.34840485593393955</v>
      </c>
      <c r="R196" s="5">
        <v>8.7338936055181456E-7</v>
      </c>
      <c r="S196" s="5">
        <v>0.34840480168135696</v>
      </c>
      <c r="T196" s="5">
        <v>8.625127348448974E-7</v>
      </c>
      <c r="U196" s="5">
        <v>0.34840466140202736</v>
      </c>
      <c r="V196" s="5">
        <v>8.6081779591751048E-7</v>
      </c>
      <c r="W196" s="5">
        <v>0.3484047727545283</v>
      </c>
      <c r="X196" s="5">
        <v>4.9943254940133189E-7</v>
      </c>
      <c r="Y196" s="5">
        <v>0.2415798224942258</v>
      </c>
      <c r="Z196" s="5">
        <v>1.1406240169023717E-6</v>
      </c>
      <c r="AA196" s="5">
        <v>0.24157847361065712</v>
      </c>
      <c r="AB196" s="5">
        <v>1.0582879349098605E-6</v>
      </c>
      <c r="AC196" s="5">
        <v>0.24157915362634039</v>
      </c>
      <c r="AD196" s="5">
        <v>7.7920122906631622E-7</v>
      </c>
      <c r="AE196" s="5">
        <v>0.23645470161888169</v>
      </c>
      <c r="AF196" s="5">
        <v>1.8902801213676933E-6</v>
      </c>
      <c r="AH196" s="5">
        <v>3.4470661891756214E-5</v>
      </c>
      <c r="AI196" s="5">
        <v>1.8198353407066423E-5</v>
      </c>
      <c r="AJ196" s="5">
        <v>4.7457405844242432E-5</v>
      </c>
      <c r="AK196" s="5">
        <v>-8.4504236706512795E-7</v>
      </c>
      <c r="AM196" s="6">
        <v>0.72194336430827277</v>
      </c>
      <c r="AO196" s="7">
        <v>-13.831097107397383</v>
      </c>
      <c r="AP196" s="7">
        <v>-14.586166759977814</v>
      </c>
      <c r="AQ196" s="7">
        <v>70.908402921121549</v>
      </c>
      <c r="AR196" s="7">
        <v>40.248327659586636</v>
      </c>
      <c r="AT196" s="7">
        <v>18.330071720251695</v>
      </c>
      <c r="AU196" s="7">
        <v>-46.165569851597255</v>
      </c>
      <c r="AV196" s="7">
        <v>49.333341596735636</v>
      </c>
      <c r="AW196" s="7">
        <v>15.10300677054488</v>
      </c>
      <c r="AY196" s="7">
        <v>1.5429993887039473</v>
      </c>
      <c r="AZ196" s="7">
        <v>-11.840813134433859</v>
      </c>
      <c r="BA196" s="7">
        <v>26.86355089553949</v>
      </c>
      <c r="BB196" s="7">
        <v>-33.642229041008775</v>
      </c>
      <c r="BD196" s="7">
        <v>41.96380492249574</v>
      </c>
      <c r="BE196" s="7">
        <v>-11.688328237946521</v>
      </c>
      <c r="BF196" s="7">
        <v>-23.191711659209524</v>
      </c>
      <c r="BH196" s="99">
        <v>4.2180939102139957E-6</v>
      </c>
    </row>
    <row r="197" spans="1:60" x14ac:dyDescent="0.3">
      <c r="A197" s="23">
        <v>44455</v>
      </c>
      <c r="B197" s="11" t="s">
        <v>159</v>
      </c>
      <c r="C197" s="11" t="s">
        <v>86</v>
      </c>
      <c r="D197" s="11" t="s">
        <v>33</v>
      </c>
      <c r="E197" s="5">
        <v>1.141831173020029</v>
      </c>
      <c r="F197" s="5">
        <v>2.7782126134360181E-6</v>
      </c>
      <c r="G197" s="5">
        <v>1.1418358827525632</v>
      </c>
      <c r="H197" s="5">
        <v>2.8282206093950159E-6</v>
      </c>
      <c r="I197" s="5">
        <v>1.1418335340347723</v>
      </c>
      <c r="J197" s="5">
        <v>1.9863575094182078E-6</v>
      </c>
      <c r="K197" s="5">
        <v>0.51210227533220321</v>
      </c>
      <c r="L197" s="5">
        <v>1.1076139269079483E-6</v>
      </c>
      <c r="M197" s="5">
        <v>0.51210412348513001</v>
      </c>
      <c r="N197" s="5">
        <v>1.0928919505467021E-6</v>
      </c>
      <c r="O197" s="5">
        <v>0.51210319617197209</v>
      </c>
      <c r="P197" s="5">
        <v>7.7963617069170324E-7</v>
      </c>
      <c r="Q197" s="5">
        <v>0.34840488467858655</v>
      </c>
      <c r="R197" s="5">
        <v>8.4683615134116003E-7</v>
      </c>
      <c r="S197" s="5">
        <v>0.34840401635979923</v>
      </c>
      <c r="T197" s="5">
        <v>8.3541270545016498E-7</v>
      </c>
      <c r="U197" s="5">
        <v>0.34840484581527159</v>
      </c>
      <c r="V197" s="5">
        <v>9.0436211483580147E-7</v>
      </c>
      <c r="W197" s="5">
        <v>0.34840458324457019</v>
      </c>
      <c r="X197" s="5">
        <v>4.9827693521696446E-7</v>
      </c>
      <c r="Y197" s="5">
        <v>0.24157840205743936</v>
      </c>
      <c r="Z197" s="5">
        <v>1.0698974723793514E-6</v>
      </c>
      <c r="AA197" s="5">
        <v>0.24157944817998719</v>
      </c>
      <c r="AB197" s="5">
        <v>1.0648572938321094E-6</v>
      </c>
      <c r="AC197" s="5">
        <v>0.24157892146732593</v>
      </c>
      <c r="AD197" s="5">
        <v>7.5509865557466121E-7</v>
      </c>
      <c r="AE197" s="5">
        <v>0.23645367268345582</v>
      </c>
      <c r="AF197" s="5">
        <v>1.8684959124091556E-6</v>
      </c>
      <c r="AH197" s="5">
        <v>1.6213702911509653E-5</v>
      </c>
      <c r="AI197" s="5">
        <v>1.02209563551741E-5</v>
      </c>
      <c r="AJ197" s="5">
        <v>4.2087899614580101E-5</v>
      </c>
      <c r="AK197" s="5">
        <v>-1.227980870964638E-6</v>
      </c>
      <c r="AM197" s="6">
        <v>0.72247528718843201</v>
      </c>
      <c r="AO197" s="7">
        <v>-15.439381162329902</v>
      </c>
      <c r="AP197" s="7">
        <v>-20.042963348898546</v>
      </c>
      <c r="AQ197" s="7">
        <v>71.159767121686812</v>
      </c>
      <c r="AR197" s="7">
        <v>35.097525368454896</v>
      </c>
      <c r="AT197" s="7">
        <v>21.51807468919742</v>
      </c>
      <c r="AU197" s="7">
        <v>-51.385078330801193</v>
      </c>
      <c r="AV197" s="7">
        <v>48.961161903671169</v>
      </c>
      <c r="AW197" s="7">
        <v>13.329040547516158</v>
      </c>
      <c r="AY197" s="7">
        <v>2.7431453850645937</v>
      </c>
      <c r="AZ197" s="7">
        <v>-13.730560839420036</v>
      </c>
      <c r="BA197" s="7">
        <v>27.430686860396847</v>
      </c>
      <c r="BB197" s="7">
        <v>-35.348718157912629</v>
      </c>
      <c r="BD197" s="7">
        <v>41.992749433505949</v>
      </c>
      <c r="BE197" s="7">
        <v>-14.801647615358959</v>
      </c>
      <c r="BF197" s="7">
        <v>-21.249074777296428</v>
      </c>
      <c r="BH197" s="99">
        <v>5.3875057240772753E-6</v>
      </c>
    </row>
    <row r="198" spans="1:60" x14ac:dyDescent="0.3">
      <c r="H198" s="20" t="s">
        <v>10</v>
      </c>
      <c r="I198" s="5">
        <f>AVERAGE(I189:I197)</f>
        <v>1.1418365895503597</v>
      </c>
      <c r="N198" s="20" t="s">
        <v>10</v>
      </c>
      <c r="O198" s="5">
        <f>AVERAGE(O189:O197)</f>
        <v>0.51210401036318443</v>
      </c>
      <c r="V198" s="20" t="s">
        <v>10</v>
      </c>
      <c r="W198" s="5">
        <f>AVERAGE(W189:W197)</f>
        <v>0.34840454692445788</v>
      </c>
      <c r="AB198" s="20" t="s">
        <v>10</v>
      </c>
      <c r="AC198" s="5">
        <f>AVERAGE(AC189:AC197)</f>
        <v>0.24157977996992974</v>
      </c>
      <c r="AD198" s="20" t="s">
        <v>10</v>
      </c>
      <c r="AE198" s="5">
        <f>AVERAGE(AE189:AE197)</f>
        <v>0.23645522415147713</v>
      </c>
    </row>
    <row r="199" spans="1:60" x14ac:dyDescent="0.3">
      <c r="H199" s="19" t="s">
        <v>75</v>
      </c>
      <c r="I199" s="7" cm="1">
        <f t="array" ref="I199">2*STDEV(I189:I197/I198)*1000000</f>
        <v>5.6203469286083685</v>
      </c>
      <c r="N199" s="19" t="s">
        <v>75</v>
      </c>
      <c r="O199" s="7" cm="1">
        <f t="array" ref="O199">2*STDEV(O189:O197/O198)*1000000</f>
        <v>3.1880337957994844</v>
      </c>
      <c r="V199" s="19" t="s">
        <v>75</v>
      </c>
      <c r="W199" s="7" cm="1">
        <f t="array" ref="W199">2*STDEV(W189:W197/W198)*1000000</f>
        <v>3.2107806940874757</v>
      </c>
      <c r="AB199" s="19" t="s">
        <v>75</v>
      </c>
      <c r="AC199" s="7" cm="1">
        <f t="array" ref="AC199">2*STDEV(AC189:AC197/AC198)*1000000</f>
        <v>7.9902155151412133</v>
      </c>
      <c r="AD199" s="19" t="s">
        <v>75</v>
      </c>
      <c r="AE199" s="7" cm="1">
        <f t="array" ref="AE199">2*STDEV(AE189:AE197/AE198)*1000000</f>
        <v>27.554722676450755</v>
      </c>
    </row>
    <row r="200" spans="1:60" x14ac:dyDescent="0.3">
      <c r="A200" s="31" t="s">
        <v>160</v>
      </c>
      <c r="AG200" s="32"/>
      <c r="AL200" s="4"/>
      <c r="AN200" s="4"/>
    </row>
    <row r="201" spans="1:60" s="18" customFormat="1" ht="16.2" x14ac:dyDescent="0.35">
      <c r="A201" s="33" t="s">
        <v>0</v>
      </c>
      <c r="B201" s="26" t="s">
        <v>1</v>
      </c>
      <c r="C201" s="26" t="s">
        <v>2</v>
      </c>
      <c r="D201" s="26" t="s">
        <v>3</v>
      </c>
      <c r="E201" s="27" t="s">
        <v>41</v>
      </c>
      <c r="F201" s="27" t="s">
        <v>286</v>
      </c>
      <c r="G201" s="27" t="s">
        <v>42</v>
      </c>
      <c r="H201" s="27" t="s">
        <v>286</v>
      </c>
      <c r="I201" s="27" t="s">
        <v>43</v>
      </c>
      <c r="J201" s="27" t="s">
        <v>286</v>
      </c>
      <c r="K201" s="27" t="s">
        <v>44</v>
      </c>
      <c r="L201" s="27" t="s">
        <v>286</v>
      </c>
      <c r="M201" s="27" t="s">
        <v>45</v>
      </c>
      <c r="N201" s="27" t="s">
        <v>286</v>
      </c>
      <c r="O201" s="27" t="s">
        <v>46</v>
      </c>
      <c r="P201" s="27" t="s">
        <v>286</v>
      </c>
      <c r="Q201" s="27" t="s">
        <v>47</v>
      </c>
      <c r="R201" s="27" t="s">
        <v>286</v>
      </c>
      <c r="S201" s="27" t="s">
        <v>48</v>
      </c>
      <c r="T201" s="27" t="s">
        <v>286</v>
      </c>
      <c r="U201" s="27" t="s">
        <v>49</v>
      </c>
      <c r="V201" s="27" t="s">
        <v>286</v>
      </c>
      <c r="W201" s="27" t="s">
        <v>50</v>
      </c>
      <c r="X201" s="27" t="s">
        <v>286</v>
      </c>
      <c r="Y201" s="27" t="s">
        <v>51</v>
      </c>
      <c r="Z201" s="27" t="s">
        <v>286</v>
      </c>
      <c r="AA201" s="27" t="s">
        <v>52</v>
      </c>
      <c r="AB201" s="27" t="s">
        <v>286</v>
      </c>
      <c r="AC201" s="27" t="s">
        <v>53</v>
      </c>
      <c r="AD201" s="27" t="s">
        <v>286</v>
      </c>
      <c r="AE201" s="27" t="s">
        <v>54</v>
      </c>
      <c r="AF201" s="27" t="s">
        <v>286</v>
      </c>
      <c r="AG201" s="34"/>
      <c r="AH201" s="27" t="s">
        <v>55</v>
      </c>
      <c r="AI201" s="27" t="s">
        <v>56</v>
      </c>
      <c r="AJ201" s="27" t="s">
        <v>57</v>
      </c>
      <c r="AK201" s="27" t="s">
        <v>58</v>
      </c>
      <c r="AL201" s="28"/>
      <c r="AM201" s="27" t="s">
        <v>59</v>
      </c>
      <c r="AN201" s="35"/>
      <c r="AO201" s="30" t="s">
        <v>76</v>
      </c>
      <c r="AP201" s="36" t="s">
        <v>13</v>
      </c>
      <c r="AQ201" s="30" t="s">
        <v>77</v>
      </c>
      <c r="AR201" s="36" t="s">
        <v>13</v>
      </c>
      <c r="AS201" s="30" t="s">
        <v>78</v>
      </c>
      <c r="AT201" s="36" t="s">
        <v>13</v>
      </c>
      <c r="AU201" s="30" t="s">
        <v>79</v>
      </c>
      <c r="AV201" s="36" t="s">
        <v>13</v>
      </c>
      <c r="AW201" s="30" t="s">
        <v>80</v>
      </c>
      <c r="AX201" s="36" t="s">
        <v>13</v>
      </c>
      <c r="AY201" s="97"/>
      <c r="AZ201" s="98" t="s">
        <v>339</v>
      </c>
      <c r="BA201" s="30"/>
      <c r="BB201" s="27" t="s">
        <v>17</v>
      </c>
      <c r="BC201" s="30" t="s">
        <v>18</v>
      </c>
      <c r="BD201" s="14"/>
      <c r="BE201" s="14"/>
      <c r="BF201" s="14"/>
    </row>
    <row r="202" spans="1:60" x14ac:dyDescent="0.3">
      <c r="A202" s="23">
        <v>44447</v>
      </c>
      <c r="B202" s="11" t="s">
        <v>159</v>
      </c>
      <c r="C202" s="11" t="s">
        <v>83</v>
      </c>
      <c r="D202" s="11" t="s">
        <v>92</v>
      </c>
      <c r="E202" s="5">
        <v>1.1418365960600776</v>
      </c>
      <c r="F202" s="5">
        <v>3.1743726019582599E-6</v>
      </c>
      <c r="G202" s="5">
        <v>1.141838682628677</v>
      </c>
      <c r="H202" s="5">
        <v>3.001698471745586E-6</v>
      </c>
      <c r="I202" s="5">
        <v>1.1418376373380623</v>
      </c>
      <c r="J202" s="5">
        <v>2.184570806641777E-6</v>
      </c>
      <c r="K202" s="5">
        <v>0.51297471876930767</v>
      </c>
      <c r="L202" s="5">
        <v>1.1294799577271816E-6</v>
      </c>
      <c r="M202" s="5">
        <v>0.51297662543635913</v>
      </c>
      <c r="N202" s="5">
        <v>1.1152595543079744E-6</v>
      </c>
      <c r="O202" s="5">
        <v>0.51297567671722522</v>
      </c>
      <c r="P202" s="5">
        <v>7.9544449889516686E-7</v>
      </c>
      <c r="Q202" s="5">
        <v>0.3484047355364529</v>
      </c>
      <c r="R202" s="5">
        <v>8.7050266550831728E-7</v>
      </c>
      <c r="S202" s="5">
        <v>0.3484040881955604</v>
      </c>
      <c r="T202" s="5">
        <v>8.8269148329934372E-7</v>
      </c>
      <c r="U202" s="5">
        <v>0.34840470979268229</v>
      </c>
      <c r="V202" s="5">
        <v>9.1897305096918661E-7</v>
      </c>
      <c r="W202" s="5">
        <v>0.34840451294151781</v>
      </c>
      <c r="X202" s="5">
        <v>5.1435507747102961E-7</v>
      </c>
      <c r="Y202" s="5">
        <v>0.2415800245301751</v>
      </c>
      <c r="Z202" s="5">
        <v>1.079339026395898E-6</v>
      </c>
      <c r="AA202" s="5">
        <v>0.24158090394638154</v>
      </c>
      <c r="AB202" s="5">
        <v>1.1400682870473813E-6</v>
      </c>
      <c r="AC202" s="5">
        <v>0.24158046849077441</v>
      </c>
      <c r="AD202" s="5">
        <v>7.8552126064296352E-7</v>
      </c>
      <c r="AE202" s="5">
        <v>0.23645387518088018</v>
      </c>
      <c r="AF202" s="5">
        <v>1.8195109318761953E-6</v>
      </c>
      <c r="AH202" s="5">
        <v>1.4818371639223143E-2</v>
      </c>
      <c r="AI202" s="5">
        <v>2.7810941070426985E-5</v>
      </c>
      <c r="AJ202" s="5">
        <v>0.4577038523905404</v>
      </c>
      <c r="AK202" s="5">
        <v>-2.2567408767788658E-6</v>
      </c>
      <c r="AM202" s="6">
        <v>0.72199129574053011</v>
      </c>
      <c r="AO202" s="7">
        <f>(I202/I$198-1)*1000000</f>
        <v>0.91763367215946801</v>
      </c>
      <c r="AP202" s="7">
        <f>MAX(J202/I202*1000000,I$199,'S-3 Medium-term 142Nd precision'!B$12)</f>
        <v>5.6203469286083685</v>
      </c>
      <c r="AQ202" s="10">
        <f t="shared" ref="AQ202" si="36">(O202/0.51263-1)*10000</f>
        <v>6.7432010850931867</v>
      </c>
      <c r="AR202" s="10">
        <f>MAX(P202/O202*10000,O$199/100,'S-3 Medium-term 142Nd precision'!C$12)</f>
        <v>4.2563119610790796E-2</v>
      </c>
      <c r="AS202" s="7">
        <f>(W202/W$198-1)*1000000</f>
        <v>-9.7538738752511733E-2</v>
      </c>
      <c r="AT202" s="7">
        <f>MAX(X202/W202*1000000,W$199,'S-3 Medium-term 142Nd precision'!D$12)</f>
        <v>3.2107806940874757</v>
      </c>
      <c r="AU202" s="7">
        <f>(AC202/AC$198-1)*1000000</f>
        <v>2.8500764623906605</v>
      </c>
      <c r="AV202" s="7">
        <f>MAX(AD202/AC202*1000000,AC$199,'S-3 Medium-term 142Nd precision'!E$12)</f>
        <v>7.9902155151412133</v>
      </c>
      <c r="AW202" s="7">
        <f>(AE202/AE$198-1)*1000000</f>
        <v>-5.7049726931435174</v>
      </c>
      <c r="AX202" s="7">
        <f>MAX(AF202/AE202*1000000,AE$199,'S-3 Medium-term 142Nd precision'!F$12)</f>
        <v>34.241021852437889</v>
      </c>
      <c r="AZ202" s="99">
        <v>3.0204458854407898E-6</v>
      </c>
      <c r="BB202" s="7" t="s">
        <v>161</v>
      </c>
      <c r="BC202" s="7" t="s">
        <v>124</v>
      </c>
    </row>
    <row r="203" spans="1:60" s="39" customFormat="1" ht="15" thickBot="1" x14ac:dyDescent="0.35">
      <c r="A203" s="38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M203" s="41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</row>
    <row r="205" spans="1:60" x14ac:dyDescent="0.3">
      <c r="A205" s="24" t="s">
        <v>162</v>
      </c>
      <c r="AL205" s="4"/>
      <c r="AN205" s="4"/>
    </row>
    <row r="206" spans="1:60" ht="16.2" x14ac:dyDescent="0.35">
      <c r="A206" s="25" t="s">
        <v>0</v>
      </c>
      <c r="B206" s="26" t="s">
        <v>1</v>
      </c>
      <c r="C206" s="26" t="s">
        <v>2</v>
      </c>
      <c r="D206" s="26" t="s">
        <v>3</v>
      </c>
      <c r="E206" s="27" t="s">
        <v>41</v>
      </c>
      <c r="F206" s="27" t="s">
        <v>286</v>
      </c>
      <c r="G206" s="27" t="s">
        <v>42</v>
      </c>
      <c r="H206" s="27" t="s">
        <v>286</v>
      </c>
      <c r="I206" s="27" t="s">
        <v>43</v>
      </c>
      <c r="J206" s="27" t="s">
        <v>286</v>
      </c>
      <c r="K206" s="27" t="s">
        <v>44</v>
      </c>
      <c r="L206" s="27" t="s">
        <v>286</v>
      </c>
      <c r="M206" s="27" t="s">
        <v>45</v>
      </c>
      <c r="N206" s="27" t="s">
        <v>286</v>
      </c>
      <c r="O206" s="27" t="s">
        <v>46</v>
      </c>
      <c r="P206" s="27" t="s">
        <v>286</v>
      </c>
      <c r="Q206" s="27" t="s">
        <v>47</v>
      </c>
      <c r="R206" s="27" t="s">
        <v>286</v>
      </c>
      <c r="S206" s="27" t="s">
        <v>48</v>
      </c>
      <c r="T206" s="27" t="s">
        <v>286</v>
      </c>
      <c r="U206" s="27" t="s">
        <v>49</v>
      </c>
      <c r="V206" s="27" t="s">
        <v>286</v>
      </c>
      <c r="W206" s="27" t="s">
        <v>50</v>
      </c>
      <c r="X206" s="27" t="s">
        <v>286</v>
      </c>
      <c r="Y206" s="27" t="s">
        <v>51</v>
      </c>
      <c r="Z206" s="27" t="s">
        <v>286</v>
      </c>
      <c r="AA206" s="27" t="s">
        <v>52</v>
      </c>
      <c r="AB206" s="27" t="s">
        <v>286</v>
      </c>
      <c r="AC206" s="27" t="s">
        <v>53</v>
      </c>
      <c r="AD206" s="27" t="s">
        <v>286</v>
      </c>
      <c r="AE206" s="27" t="s">
        <v>54</v>
      </c>
      <c r="AF206" s="27" t="s">
        <v>286</v>
      </c>
      <c r="AG206" s="27"/>
      <c r="AH206" s="27" t="s">
        <v>55</v>
      </c>
      <c r="AI206" s="27" t="s">
        <v>56</v>
      </c>
      <c r="AJ206" s="27" t="s">
        <v>57</v>
      </c>
      <c r="AK206" s="27" t="s">
        <v>58</v>
      </c>
      <c r="AL206" s="28"/>
      <c r="AM206" s="29" t="s">
        <v>59</v>
      </c>
      <c r="AN206" s="28"/>
      <c r="AO206" s="30" t="s">
        <v>60</v>
      </c>
      <c r="AP206" s="30" t="s">
        <v>61</v>
      </c>
      <c r="AQ206" s="30" t="s">
        <v>62</v>
      </c>
      <c r="AR206" s="30" t="s">
        <v>63</v>
      </c>
      <c r="AS206" s="30"/>
      <c r="AT206" s="30" t="s">
        <v>64</v>
      </c>
      <c r="AU206" s="30" t="s">
        <v>65</v>
      </c>
      <c r="AV206" s="30" t="s">
        <v>66</v>
      </c>
      <c r="AW206" s="30" t="s">
        <v>67</v>
      </c>
      <c r="AX206" s="30"/>
      <c r="AY206" s="30" t="s">
        <v>68</v>
      </c>
      <c r="AZ206" s="30" t="s">
        <v>69</v>
      </c>
      <c r="BA206" s="30" t="s">
        <v>70</v>
      </c>
      <c r="BB206" s="30" t="s">
        <v>71</v>
      </c>
      <c r="BC206" s="30"/>
      <c r="BD206" s="30" t="s">
        <v>72</v>
      </c>
      <c r="BE206" s="30" t="s">
        <v>73</v>
      </c>
      <c r="BF206" s="30" t="s">
        <v>74</v>
      </c>
      <c r="BG206" s="97"/>
      <c r="BH206" s="98" t="s">
        <v>339</v>
      </c>
    </row>
    <row r="207" spans="1:60" x14ac:dyDescent="0.3">
      <c r="A207" s="23">
        <v>44644</v>
      </c>
      <c r="B207" s="11" t="s">
        <v>163</v>
      </c>
      <c r="C207" s="11" t="s">
        <v>5</v>
      </c>
      <c r="D207" s="11" t="s">
        <v>33</v>
      </c>
      <c r="E207" s="5">
        <v>1.1418401121970194</v>
      </c>
      <c r="F207" s="5">
        <v>5.216693880252815E-6</v>
      </c>
      <c r="G207" s="5">
        <v>1.1418295198743205</v>
      </c>
      <c r="H207" s="5">
        <v>4.9306568146432515E-6</v>
      </c>
      <c r="I207" s="5">
        <v>1.1418348391630113</v>
      </c>
      <c r="J207" s="5">
        <v>3.6201130378667379E-6</v>
      </c>
      <c r="K207" s="5">
        <v>0.51210416560695071</v>
      </c>
      <c r="L207" s="5">
        <v>2.2095447451249757E-6</v>
      </c>
      <c r="M207" s="5">
        <v>0.51210429580279815</v>
      </c>
      <c r="N207" s="5">
        <v>2.0619863567632453E-6</v>
      </c>
      <c r="O207" s="5">
        <v>0.51210423028307384</v>
      </c>
      <c r="P207" s="5">
        <v>1.510199036494478E-6</v>
      </c>
      <c r="Q207" s="5">
        <v>0.34840595005185515</v>
      </c>
      <c r="R207" s="5">
        <v>1.523964332720044E-6</v>
      </c>
      <c r="S207" s="5">
        <v>0.34840439689951264</v>
      </c>
      <c r="T207" s="5">
        <v>1.4545520844199268E-6</v>
      </c>
      <c r="U207" s="5">
        <v>0.34840578764673402</v>
      </c>
      <c r="V207" s="5">
        <v>1.5901006049972715E-6</v>
      </c>
      <c r="W207" s="5">
        <v>0.34840537426234974</v>
      </c>
      <c r="X207" s="5">
        <v>8.8005344069430659E-7</v>
      </c>
      <c r="Y207" s="5">
        <v>0.24158100102643357</v>
      </c>
      <c r="Z207" s="5">
        <v>1.8506933994278823E-6</v>
      </c>
      <c r="AA207" s="5">
        <v>0.24158143446274638</v>
      </c>
      <c r="AB207" s="5">
        <v>1.8264349089203686E-6</v>
      </c>
      <c r="AC207" s="5">
        <v>0.24158121962909571</v>
      </c>
      <c r="AD207" s="5">
        <v>1.2987300437508885E-6</v>
      </c>
      <c r="AE207" s="5">
        <v>0.23646723315695689</v>
      </c>
      <c r="AF207" s="5">
        <v>3.4074722957750868E-6</v>
      </c>
      <c r="AH207" s="5">
        <v>3.4988758010422386E-5</v>
      </c>
      <c r="AI207" s="5">
        <v>1.1841062600600487E-5</v>
      </c>
      <c r="AJ207" s="5">
        <v>4.8855448583446565E-5</v>
      </c>
      <c r="AK207" s="5">
        <v>-1.4988888381837114E-6</v>
      </c>
      <c r="AM207" s="6">
        <v>0.7221933814237762</v>
      </c>
      <c r="AO207" s="7">
        <v>-10.259107262822198</v>
      </c>
      <c r="AP207" s="7">
        <v>-9.4305184712428769</v>
      </c>
      <c r="AQ207" s="7">
        <v>45.505166446302425</v>
      </c>
      <c r="AR207" s="7">
        <v>-7.1747319426718192</v>
      </c>
      <c r="AT207" s="7">
        <v>6.8353486211147896</v>
      </c>
      <c r="AU207" s="7">
        <v>-28.704507415655556</v>
      </c>
      <c r="AV207" s="7">
        <v>46.63271795046775</v>
      </c>
      <c r="AW207" s="7">
        <v>-11.342939838732136</v>
      </c>
      <c r="AY207" s="7">
        <v>-3.2225000108354607</v>
      </c>
      <c r="AZ207" s="7">
        <v>-0.64035130109552085</v>
      </c>
      <c r="BA207" s="7">
        <v>7.269251436570201</v>
      </c>
      <c r="BB207" s="7">
        <v>-18.300295313911086</v>
      </c>
      <c r="BD207" s="7">
        <v>62.648913221829972</v>
      </c>
      <c r="BE207" s="7">
        <v>-17.435578427371645</v>
      </c>
      <c r="BF207" s="7">
        <v>1.645452487375465</v>
      </c>
      <c r="BH207" s="99">
        <v>1.0481708888868125E-5</v>
      </c>
    </row>
    <row r="208" spans="1:60" x14ac:dyDescent="0.3">
      <c r="A208" s="23">
        <v>44645</v>
      </c>
      <c r="B208" s="11" t="s">
        <v>163</v>
      </c>
      <c r="C208" s="11" t="s">
        <v>28</v>
      </c>
      <c r="D208" s="11" t="s">
        <v>33</v>
      </c>
      <c r="E208" s="5">
        <v>1.1418306643254013</v>
      </c>
      <c r="F208" s="5">
        <v>3.6766955194353248E-6</v>
      </c>
      <c r="G208" s="5">
        <v>1.1418333369755502</v>
      </c>
      <c r="H208" s="5">
        <v>3.7812271503628938E-6</v>
      </c>
      <c r="I208" s="5">
        <v>1.1418320035746015</v>
      </c>
      <c r="J208" s="5">
        <v>2.6372401390983388E-6</v>
      </c>
      <c r="K208" s="5">
        <v>0.51210245202916227</v>
      </c>
      <c r="L208" s="5">
        <v>1.384168354174384E-6</v>
      </c>
      <c r="M208" s="5">
        <v>0.51210434821077966</v>
      </c>
      <c r="N208" s="5">
        <v>1.4438973637500516E-6</v>
      </c>
      <c r="O208" s="5">
        <v>0.51210340011997124</v>
      </c>
      <c r="P208" s="5">
        <v>1.0015091763168167E-6</v>
      </c>
      <c r="Q208" s="5">
        <v>0.34840289510996347</v>
      </c>
      <c r="R208" s="5">
        <v>1.0957422768755011E-6</v>
      </c>
      <c r="S208" s="5">
        <v>0.34840306401464194</v>
      </c>
      <c r="T208" s="5">
        <v>1.1011863996732864E-6</v>
      </c>
      <c r="U208" s="5">
        <v>0.34840417763065279</v>
      </c>
      <c r="V208" s="5">
        <v>1.074623290096093E-6</v>
      </c>
      <c r="W208" s="5">
        <v>0.34840337565740764</v>
      </c>
      <c r="X208" s="5">
        <v>6.3001396309670209E-7</v>
      </c>
      <c r="Y208" s="5">
        <v>0.24158398436861708</v>
      </c>
      <c r="Z208" s="5">
        <v>1.3148838188787872E-6</v>
      </c>
      <c r="AA208" s="5">
        <v>0.241575827452955</v>
      </c>
      <c r="AB208" s="5">
        <v>1.3287690995903867E-6</v>
      </c>
      <c r="AC208" s="5">
        <v>0.24157991039753854</v>
      </c>
      <c r="AD208" s="5">
        <v>9.7259038156172976E-7</v>
      </c>
      <c r="AE208" s="5">
        <v>0.2364607401230015</v>
      </c>
      <c r="AF208" s="5">
        <v>2.453760989666844E-6</v>
      </c>
      <c r="AH208" s="5">
        <v>2.9983797219089599E-5</v>
      </c>
      <c r="AI208" s="5">
        <v>1.7277568391005802E-5</v>
      </c>
      <c r="AJ208" s="5">
        <v>6.3524282794899745E-5</v>
      </c>
      <c r="AK208" s="5">
        <v>-2.2723000754946526E-6</v>
      </c>
      <c r="AM208" s="6">
        <v>0.72093319194652949</v>
      </c>
      <c r="AO208" s="7">
        <v>-18.293158537519005</v>
      </c>
      <c r="AP208" s="7">
        <v>-9.147548628019031</v>
      </c>
      <c r="AQ208" s="7">
        <v>29.756395587554607</v>
      </c>
      <c r="AR208" s="7">
        <v>-5.0347799145367134</v>
      </c>
      <c r="AT208" s="7">
        <v>-4.7893416148525603</v>
      </c>
      <c r="AU208" s="7">
        <v>-22.951369216817064</v>
      </c>
      <c r="AV208" s="7">
        <v>31.479036073367439</v>
      </c>
      <c r="AW208" s="7">
        <v>-5.8802132608670732</v>
      </c>
      <c r="AY208" s="7">
        <v>-16.829556386932509</v>
      </c>
      <c r="AZ208" s="7">
        <v>0.63532027572144045</v>
      </c>
      <c r="BA208" s="7">
        <v>1.7922167996342608</v>
      </c>
      <c r="BB208" s="7">
        <v>-14.876897348248264</v>
      </c>
      <c r="BD208" s="7">
        <v>41.321135666461117</v>
      </c>
      <c r="BE208" s="7">
        <v>-1.6522408307073633</v>
      </c>
      <c r="BF208" s="7">
        <v>-27.154049982991424</v>
      </c>
      <c r="BH208" s="99">
        <v>2.8222313416483939E-6</v>
      </c>
    </row>
    <row r="209" spans="1:60" x14ac:dyDescent="0.3">
      <c r="A209" s="23">
        <v>44645</v>
      </c>
      <c r="B209" s="11" t="s">
        <v>163</v>
      </c>
      <c r="C209" s="11" t="s">
        <v>32</v>
      </c>
      <c r="D209" s="11" t="s">
        <v>33</v>
      </c>
      <c r="E209" s="5">
        <v>1.1418369728616899</v>
      </c>
      <c r="F209" s="5">
        <v>2.9246070541694797E-6</v>
      </c>
      <c r="G209" s="5">
        <v>1.1418403319906894</v>
      </c>
      <c r="H209" s="5">
        <v>2.804042885155194E-6</v>
      </c>
      <c r="I209" s="5">
        <v>1.1418386524261883</v>
      </c>
      <c r="J209" s="5">
        <v>2.0273845809362728E-6</v>
      </c>
      <c r="K209" s="5">
        <v>0.51210388720454714</v>
      </c>
      <c r="L209" s="5">
        <v>1.2040016606364154E-6</v>
      </c>
      <c r="M209" s="5">
        <v>0.51210652115518285</v>
      </c>
      <c r="N209" s="5">
        <v>1.1316565765596278E-6</v>
      </c>
      <c r="O209" s="5">
        <v>0.51210520073529164</v>
      </c>
      <c r="P209" s="5">
        <v>8.2960863551656426E-7</v>
      </c>
      <c r="Q209" s="5">
        <v>0.34840398557397417</v>
      </c>
      <c r="R209" s="5">
        <v>8.8616535596815896E-7</v>
      </c>
      <c r="S209" s="5">
        <v>0.34840386032192561</v>
      </c>
      <c r="T209" s="5">
        <v>8.6531102255247021E-7</v>
      </c>
      <c r="U209" s="5">
        <v>0.34840487434940037</v>
      </c>
      <c r="V209" s="5">
        <v>8.1247576809002227E-7</v>
      </c>
      <c r="W209" s="5">
        <v>0.3484042403757861</v>
      </c>
      <c r="X209" s="5">
        <v>4.9401822885717977E-7</v>
      </c>
      <c r="Y209" s="5">
        <v>0.24158133978061361</v>
      </c>
      <c r="Z209" s="5">
        <v>1.0472648733194573E-6</v>
      </c>
      <c r="AA209" s="5">
        <v>0.24157840389110077</v>
      </c>
      <c r="AB209" s="5">
        <v>1.0099244019950788E-6</v>
      </c>
      <c r="AC209" s="5">
        <v>0.24157988980021566</v>
      </c>
      <c r="AD209" s="5">
        <v>7.3266914486312062E-7</v>
      </c>
      <c r="AE209" s="5">
        <v>0.23645877793605777</v>
      </c>
      <c r="AF209" s="5">
        <v>1.9368060015146863E-6</v>
      </c>
      <c r="AH209" s="5">
        <v>1.9633706395807516E-5</v>
      </c>
      <c r="AI209" s="5">
        <v>1.0879977079294587E-5</v>
      </c>
      <c r="AJ209" s="5">
        <v>4.5138706025707482E-5</v>
      </c>
      <c r="AK209" s="5">
        <v>-1.8217205257203593E-6</v>
      </c>
      <c r="AM209" s="6">
        <v>0.72240360785524926</v>
      </c>
      <c r="AO209" s="7">
        <v>-21.280682239943616</v>
      </c>
      <c r="AP209" s="7">
        <v>1.6999428376074377</v>
      </c>
      <c r="AQ209" s="7">
        <v>49.454771674062314</v>
      </c>
      <c r="AR209" s="7">
        <v>4.2901120542726545</v>
      </c>
      <c r="AT209" s="7">
        <v>-0.23510190405584552</v>
      </c>
      <c r="AU209" s="7">
        <v>-22.346974472564618</v>
      </c>
      <c r="AV209" s="7">
        <v>41.33360798297403</v>
      </c>
      <c r="AW209" s="7">
        <v>4.4602344828614804</v>
      </c>
      <c r="AY209" s="7">
        <v>-3.8685238197277982</v>
      </c>
      <c r="AZ209" s="7">
        <v>-1.0244960580996221</v>
      </c>
      <c r="BA209" s="7">
        <v>8.1406377658854723</v>
      </c>
      <c r="BB209" s="7">
        <v>-20.427070731465768</v>
      </c>
      <c r="BD209" s="7">
        <v>26.835615058784512</v>
      </c>
      <c r="BE209" s="7">
        <v>-18.204558778323054</v>
      </c>
      <c r="BF209" s="7">
        <v>-10.938257566039944</v>
      </c>
      <c r="BH209" s="99">
        <v>4.287589397787654E-6</v>
      </c>
    </row>
    <row r="210" spans="1:60" x14ac:dyDescent="0.3">
      <c r="A210" s="23">
        <v>44648</v>
      </c>
      <c r="B210" s="11" t="s">
        <v>163</v>
      </c>
      <c r="C210" s="11" t="s">
        <v>34</v>
      </c>
      <c r="D210" s="11" t="s">
        <v>33</v>
      </c>
      <c r="E210" s="5">
        <v>1.1418344553144266</v>
      </c>
      <c r="F210" s="5">
        <v>3.3635896770486777E-6</v>
      </c>
      <c r="G210" s="5">
        <v>1.1418393621984739</v>
      </c>
      <c r="H210" s="5">
        <v>3.2546340597839977E-6</v>
      </c>
      <c r="I210" s="5">
        <v>1.1418369173499416</v>
      </c>
      <c r="J210" s="5">
        <v>2.343437862956729E-6</v>
      </c>
      <c r="K210" s="5">
        <v>0.51210170037548908</v>
      </c>
      <c r="L210" s="5">
        <v>1.2751383687523623E-6</v>
      </c>
      <c r="M210" s="5">
        <v>0.51210438047400564</v>
      </c>
      <c r="N210" s="5">
        <v>1.2782210672443044E-6</v>
      </c>
      <c r="O210" s="5">
        <v>0.51210304394810202</v>
      </c>
      <c r="P210" s="5">
        <v>9.0584690862221556E-7</v>
      </c>
      <c r="Q210" s="5">
        <v>0.34840442264909527</v>
      </c>
      <c r="R210" s="5">
        <v>1.0193738610115642E-6</v>
      </c>
      <c r="S210" s="5">
        <v>0.34840480399897006</v>
      </c>
      <c r="T210" s="5">
        <v>1.0132944180717661E-6</v>
      </c>
      <c r="U210" s="5">
        <v>0.34840628589732925</v>
      </c>
      <c r="V210" s="5">
        <v>1.0115915198799364E-6</v>
      </c>
      <c r="W210" s="5">
        <v>0.34840517474723665</v>
      </c>
      <c r="X210" s="5">
        <v>5.8681305946422708E-7</v>
      </c>
      <c r="Y210" s="5">
        <v>0.24158321611707112</v>
      </c>
      <c r="Z210" s="5">
        <v>1.4262563012517198E-6</v>
      </c>
      <c r="AA210" s="5">
        <v>0.24157944469592996</v>
      </c>
      <c r="AB210" s="5">
        <v>1.3690996949947791E-6</v>
      </c>
      <c r="AC210" s="5">
        <v>0.24158131897795149</v>
      </c>
      <c r="AD210" s="5">
        <v>9.9407761010471723E-7</v>
      </c>
      <c r="AE210" s="5">
        <v>0.23646163973616766</v>
      </c>
      <c r="AF210" s="5">
        <v>2.2349912496531294E-6</v>
      </c>
      <c r="AH210" s="5">
        <v>1.6775282420450329E-5</v>
      </c>
      <c r="AI210" s="5">
        <v>1.0745755817672241E-5</v>
      </c>
      <c r="AJ210" s="5">
        <v>4.136950147196768E-5</v>
      </c>
      <c r="AK210" s="5">
        <v>-3.2021696812037195E-6</v>
      </c>
      <c r="AM210" s="6">
        <v>0.72274577870280576</v>
      </c>
      <c r="AO210" s="7">
        <v>-27.885907166513846</v>
      </c>
      <c r="AP210" s="7">
        <v>-5.6501729931435207</v>
      </c>
      <c r="AQ210" s="7">
        <v>66.077869750102991</v>
      </c>
      <c r="AR210" s="7">
        <v>13.492478179832901</v>
      </c>
      <c r="AT210" s="7">
        <v>0.16819744907969891</v>
      </c>
      <c r="AU210" s="7">
        <v>-37.633442084294977</v>
      </c>
      <c r="AV210" s="7">
        <v>49.850887112734554</v>
      </c>
      <c r="AW210" s="7">
        <v>3.2249148789187387</v>
      </c>
      <c r="AY210" s="7">
        <v>-11.38419779656008</v>
      </c>
      <c r="AZ210" s="7">
        <v>2.2387512630395179</v>
      </c>
      <c r="BA210" s="7">
        <v>18.170122823013557</v>
      </c>
      <c r="BB210" s="7">
        <v>-23.70226201919845</v>
      </c>
      <c r="BD210" s="7">
        <v>49.080127761724768</v>
      </c>
      <c r="BE210" s="7">
        <v>-13.068806608562689</v>
      </c>
      <c r="BF210" s="7">
        <v>-12.0782840714595</v>
      </c>
      <c r="BH210" s="99">
        <v>4.5043282051637772E-6</v>
      </c>
    </row>
    <row r="211" spans="1:60" x14ac:dyDescent="0.3">
      <c r="A211" s="23">
        <v>44650</v>
      </c>
      <c r="B211" s="11" t="s">
        <v>163</v>
      </c>
      <c r="C211" s="11" t="s">
        <v>83</v>
      </c>
      <c r="D211" s="11" t="s">
        <v>33</v>
      </c>
      <c r="E211" s="5">
        <v>1.1418383537161347</v>
      </c>
      <c r="F211" s="5">
        <v>3.3106115552840862E-6</v>
      </c>
      <c r="G211" s="5">
        <v>1.14183949567274</v>
      </c>
      <c r="H211" s="5">
        <v>3.4664719848262957E-6</v>
      </c>
      <c r="I211" s="5">
        <v>1.1418389301219856</v>
      </c>
      <c r="J211" s="5">
        <v>2.3969687838864552E-6</v>
      </c>
      <c r="K211" s="5">
        <v>0.51210391395857935</v>
      </c>
      <c r="L211" s="5">
        <v>1.218495196054691E-6</v>
      </c>
      <c r="M211" s="5">
        <v>0.51210482669852175</v>
      </c>
      <c r="N211" s="5">
        <v>1.2714675382779111E-6</v>
      </c>
      <c r="O211" s="5">
        <v>0.51210437032855105</v>
      </c>
      <c r="P211" s="5">
        <v>8.805649894278295E-7</v>
      </c>
      <c r="Q211" s="5">
        <v>0.34840676553692873</v>
      </c>
      <c r="R211" s="5">
        <v>9.7633194429128734E-7</v>
      </c>
      <c r="S211" s="5">
        <v>0.3484053111329628</v>
      </c>
      <c r="T211" s="5">
        <v>9.5277663615864288E-7</v>
      </c>
      <c r="U211" s="5">
        <v>0.34840540780279916</v>
      </c>
      <c r="V211" s="5">
        <v>9.4438523851053157E-7</v>
      </c>
      <c r="W211" s="5">
        <v>0.34840582319638874</v>
      </c>
      <c r="X211" s="5">
        <v>5.5364755352010714E-7</v>
      </c>
      <c r="Y211" s="5">
        <v>0.24157931900977456</v>
      </c>
      <c r="Z211" s="5">
        <v>1.2230965580269566E-6</v>
      </c>
      <c r="AA211" s="5">
        <v>0.24158080155952821</v>
      </c>
      <c r="AB211" s="5">
        <v>1.2972415494270635E-6</v>
      </c>
      <c r="AC211" s="5">
        <v>0.24158006239254212</v>
      </c>
      <c r="AD211" s="5">
        <v>8.9235849012039071E-7</v>
      </c>
      <c r="AE211" s="5">
        <v>0.23645919845660104</v>
      </c>
      <c r="AF211" s="5">
        <v>2.0231017193312845E-6</v>
      </c>
      <c r="AH211" s="5">
        <v>2.1124076561446361E-5</v>
      </c>
      <c r="AI211" s="5">
        <v>1.2263495496177448E-5</v>
      </c>
      <c r="AJ211" s="5">
        <v>4.2218728219860181E-5</v>
      </c>
      <c r="AK211" s="5">
        <v>-1.5581607148984127E-6</v>
      </c>
      <c r="AM211" s="6">
        <v>0.72266357961576977</v>
      </c>
      <c r="AO211" s="7">
        <v>-19.818496192813839</v>
      </c>
      <c r="AP211" s="7">
        <v>2.7339251051916591</v>
      </c>
      <c r="AQ211" s="7">
        <v>71.590623391903918</v>
      </c>
      <c r="AR211" s="7">
        <v>20.430107924740426</v>
      </c>
      <c r="AT211" s="7">
        <v>8.7860282347307361</v>
      </c>
      <c r="AU211" s="7">
        <v>-33.709268527859493</v>
      </c>
      <c r="AV211" s="7">
        <v>50.227161880300741</v>
      </c>
      <c r="AW211" s="7">
        <v>5.8868109855669815</v>
      </c>
      <c r="AY211" s="7">
        <v>8.9809593719625269</v>
      </c>
      <c r="AZ211" s="7">
        <v>-2.8899556931971659</v>
      </c>
      <c r="BA211" s="7">
        <v>20.609661838033588</v>
      </c>
      <c r="BB211" s="7">
        <v>-31.763422682962172</v>
      </c>
      <c r="BD211" s="7">
        <v>30.052970981131466</v>
      </c>
      <c r="BE211" s="7">
        <v>-28.950953067097274</v>
      </c>
      <c r="BF211" s="7">
        <v>-4.0880695745260098</v>
      </c>
      <c r="BH211" s="99">
        <v>4.0399612280276698E-6</v>
      </c>
    </row>
    <row r="212" spans="1:60" x14ac:dyDescent="0.3">
      <c r="A212" s="23">
        <v>44652</v>
      </c>
      <c r="B212" s="11" t="s">
        <v>163</v>
      </c>
      <c r="C212" s="11" t="s">
        <v>84</v>
      </c>
      <c r="D212" s="11" t="s">
        <v>33</v>
      </c>
      <c r="E212" s="5">
        <v>1.1418371445493003</v>
      </c>
      <c r="F212" s="5">
        <v>3.5056607453703647E-6</v>
      </c>
      <c r="G212" s="5">
        <v>1.1418320745522981</v>
      </c>
      <c r="H212" s="5">
        <v>3.5332047610914776E-6</v>
      </c>
      <c r="I212" s="5">
        <v>1.1418346249678195</v>
      </c>
      <c r="J212" s="5">
        <v>2.4919678487993381E-6</v>
      </c>
      <c r="K212" s="5">
        <v>0.51210297298359886</v>
      </c>
      <c r="L212" s="5">
        <v>1.3950463216582519E-6</v>
      </c>
      <c r="M212" s="5">
        <v>0.51210342000797826</v>
      </c>
      <c r="N212" s="5">
        <v>1.3894255296458202E-6</v>
      </c>
      <c r="O212" s="5">
        <v>0.51210319805608195</v>
      </c>
      <c r="P212" s="5">
        <v>9.8411641184599994E-7</v>
      </c>
      <c r="Q212" s="5">
        <v>0.34840563556668236</v>
      </c>
      <c r="R212" s="5">
        <v>1.0339954174332317E-6</v>
      </c>
      <c r="S212" s="5">
        <v>0.34840338677749599</v>
      </c>
      <c r="T212" s="5">
        <v>1.015968820001281E-6</v>
      </c>
      <c r="U212" s="5">
        <v>0.34840418316315908</v>
      </c>
      <c r="V212" s="5">
        <v>1.0638828633967516E-6</v>
      </c>
      <c r="W212" s="5">
        <v>0.34840440622365226</v>
      </c>
      <c r="X212" s="5">
        <v>6.0077798762184301E-7</v>
      </c>
      <c r="Y212" s="5">
        <v>0.24158043532611556</v>
      </c>
      <c r="Z212" s="5">
        <v>1.3866692571814842E-6</v>
      </c>
      <c r="AA212" s="5">
        <v>0.24158235625950017</v>
      </c>
      <c r="AB212" s="5">
        <v>1.368147172584269E-6</v>
      </c>
      <c r="AC212" s="5">
        <v>0.24158139746028484</v>
      </c>
      <c r="AD212" s="5">
        <v>9.7519732359266337E-7</v>
      </c>
      <c r="AE212" s="5">
        <v>0.23646028039953457</v>
      </c>
      <c r="AF212" s="5">
        <v>2.1707105576078261E-6</v>
      </c>
      <c r="AH212" s="5">
        <v>1.9359024627206604E-5</v>
      </c>
      <c r="AI212" s="5">
        <v>8.4739414615130799E-6</v>
      </c>
      <c r="AJ212" s="5">
        <v>4.871136560717484E-5</v>
      </c>
      <c r="AK212" s="5">
        <v>-3.4036268831929292E-6</v>
      </c>
      <c r="AM212" s="6">
        <v>0.722127072344389</v>
      </c>
      <c r="AO212" s="7">
        <v>-25.043063660690201</v>
      </c>
      <c r="AP212" s="7">
        <v>-9.5778629686238403</v>
      </c>
      <c r="AQ212" s="7">
        <v>79.819505535372315</v>
      </c>
      <c r="AR212" s="7">
        <v>21.666925568597506</v>
      </c>
      <c r="AT212" s="7">
        <v>9.2424250237588268</v>
      </c>
      <c r="AU212" s="7">
        <v>-46.761551663720979</v>
      </c>
      <c r="AV212" s="7">
        <v>56.876198906374853</v>
      </c>
      <c r="AW212" s="7">
        <v>7.6654401943709871</v>
      </c>
      <c r="AY212" s="7">
        <v>0.91477903962911</v>
      </c>
      <c r="AZ212" s="7">
        <v>-6.5593931903862313</v>
      </c>
      <c r="BA212" s="7">
        <v>18.631027484339313</v>
      </c>
      <c r="BB212" s="7">
        <v>-36.367072418497237</v>
      </c>
      <c r="BD212" s="7">
        <v>36.969715141665915</v>
      </c>
      <c r="BE212" s="7">
        <v>-24.359014579977689</v>
      </c>
      <c r="BF212" s="7">
        <v>-0.93244268173364731</v>
      </c>
      <c r="BH212" s="99">
        <v>3.6716591706958958E-6</v>
      </c>
    </row>
    <row r="213" spans="1:60" x14ac:dyDescent="0.3">
      <c r="H213" s="20" t="s">
        <v>10</v>
      </c>
      <c r="I213" s="5">
        <f>AVERAGE(I207:I212)</f>
        <v>1.1418359946005914</v>
      </c>
      <c r="N213" s="20" t="s">
        <v>10</v>
      </c>
      <c r="O213" s="5">
        <f>AVERAGE(O207:O212)</f>
        <v>0.51210390724517851</v>
      </c>
      <c r="V213" s="20" t="s">
        <v>10</v>
      </c>
      <c r="W213" s="5">
        <f>AVERAGE(W207:W212)</f>
        <v>0.34840473241047021</v>
      </c>
      <c r="AB213" s="20" t="s">
        <v>10</v>
      </c>
      <c r="AC213" s="5">
        <f>AVERAGE(AC207:AC212)</f>
        <v>0.24158063310960473</v>
      </c>
      <c r="AD213" s="20" t="s">
        <v>10</v>
      </c>
      <c r="AE213" s="5">
        <f>AVERAGE(AE207:AE212)</f>
        <v>0.23646131163471992</v>
      </c>
    </row>
    <row r="214" spans="1:60" x14ac:dyDescent="0.3">
      <c r="H214" s="19" t="s">
        <v>75</v>
      </c>
      <c r="I214" s="7" cm="1">
        <f t="array" ref="I214">2*STDEV(I207:I212/I213)*1000000</f>
        <v>4.6784828252118773</v>
      </c>
      <c r="N214" s="19" t="s">
        <v>75</v>
      </c>
      <c r="O214" s="7" cm="1">
        <f t="array" ref="O214">2*STDEV(O207:O212/O213)*1000000</f>
        <v>3.2662904286633236</v>
      </c>
      <c r="V214" s="19" t="s">
        <v>75</v>
      </c>
      <c r="W214" s="7" cm="1">
        <f t="array" ref="W214">2*STDEV(W207:W212/W213)*1000000</f>
        <v>5.1258873297689913</v>
      </c>
      <c r="AB214" s="19" t="s">
        <v>75</v>
      </c>
      <c r="AC214" s="7" cm="1">
        <f t="array" ref="AC214">2*STDEV(AC207:AC212/AC213)*1000000</f>
        <v>6.194399671355864</v>
      </c>
      <c r="AD214" s="19" t="s">
        <v>75</v>
      </c>
      <c r="AE214" s="7" cm="1">
        <f t="array" ref="AE214">2*STDEV(AE207:AE212/AE213)*1000000</f>
        <v>26.054974006560084</v>
      </c>
    </row>
    <row r="215" spans="1:60" x14ac:dyDescent="0.3">
      <c r="A215" s="31" t="s">
        <v>164</v>
      </c>
      <c r="AG215" s="32"/>
      <c r="AL215" s="4"/>
      <c r="AN215" s="4"/>
    </row>
    <row r="216" spans="1:60" s="18" customFormat="1" ht="16.2" x14ac:dyDescent="0.35">
      <c r="A216" s="33" t="s">
        <v>0</v>
      </c>
      <c r="B216" s="26" t="s">
        <v>1</v>
      </c>
      <c r="C216" s="26" t="s">
        <v>2</v>
      </c>
      <c r="D216" s="26" t="s">
        <v>3</v>
      </c>
      <c r="E216" s="27" t="s">
        <v>41</v>
      </c>
      <c r="F216" s="27" t="s">
        <v>286</v>
      </c>
      <c r="G216" s="27" t="s">
        <v>42</v>
      </c>
      <c r="H216" s="27" t="s">
        <v>286</v>
      </c>
      <c r="I216" s="27" t="s">
        <v>43</v>
      </c>
      <c r="J216" s="27" t="s">
        <v>286</v>
      </c>
      <c r="K216" s="27" t="s">
        <v>44</v>
      </c>
      <c r="L216" s="27" t="s">
        <v>286</v>
      </c>
      <c r="M216" s="27" t="s">
        <v>45</v>
      </c>
      <c r="N216" s="27" t="s">
        <v>286</v>
      </c>
      <c r="O216" s="27" t="s">
        <v>46</v>
      </c>
      <c r="P216" s="27" t="s">
        <v>286</v>
      </c>
      <c r="Q216" s="27" t="s">
        <v>47</v>
      </c>
      <c r="R216" s="27" t="s">
        <v>286</v>
      </c>
      <c r="S216" s="27" t="s">
        <v>48</v>
      </c>
      <c r="T216" s="27" t="s">
        <v>286</v>
      </c>
      <c r="U216" s="27" t="s">
        <v>49</v>
      </c>
      <c r="V216" s="27" t="s">
        <v>286</v>
      </c>
      <c r="W216" s="27" t="s">
        <v>50</v>
      </c>
      <c r="X216" s="27" t="s">
        <v>286</v>
      </c>
      <c r="Y216" s="27" t="s">
        <v>51</v>
      </c>
      <c r="Z216" s="27" t="s">
        <v>286</v>
      </c>
      <c r="AA216" s="27" t="s">
        <v>52</v>
      </c>
      <c r="AB216" s="27" t="s">
        <v>286</v>
      </c>
      <c r="AC216" s="27" t="s">
        <v>53</v>
      </c>
      <c r="AD216" s="27" t="s">
        <v>286</v>
      </c>
      <c r="AE216" s="27" t="s">
        <v>54</v>
      </c>
      <c r="AF216" s="27" t="s">
        <v>286</v>
      </c>
      <c r="AG216" s="34"/>
      <c r="AH216" s="27" t="s">
        <v>55</v>
      </c>
      <c r="AI216" s="27" t="s">
        <v>56</v>
      </c>
      <c r="AJ216" s="27" t="s">
        <v>57</v>
      </c>
      <c r="AK216" s="27" t="s">
        <v>58</v>
      </c>
      <c r="AL216" s="28"/>
      <c r="AM216" s="27" t="s">
        <v>59</v>
      </c>
      <c r="AN216" s="35"/>
      <c r="AO216" s="30" t="s">
        <v>76</v>
      </c>
      <c r="AP216" s="36" t="s">
        <v>13</v>
      </c>
      <c r="AQ216" s="30" t="s">
        <v>77</v>
      </c>
      <c r="AR216" s="36" t="s">
        <v>13</v>
      </c>
      <c r="AS216" s="30" t="s">
        <v>78</v>
      </c>
      <c r="AT216" s="36" t="s">
        <v>13</v>
      </c>
      <c r="AU216" s="30" t="s">
        <v>79</v>
      </c>
      <c r="AV216" s="36" t="s">
        <v>13</v>
      </c>
      <c r="AW216" s="30" t="s">
        <v>80</v>
      </c>
      <c r="AX216" s="36" t="s">
        <v>13</v>
      </c>
      <c r="AY216" s="97"/>
      <c r="AZ216" s="98" t="s">
        <v>339</v>
      </c>
      <c r="BA216" s="100"/>
      <c r="BB216" s="27" t="s">
        <v>17</v>
      </c>
      <c r="BC216" s="30" t="s">
        <v>18</v>
      </c>
      <c r="BD216" s="14"/>
      <c r="BE216" s="14"/>
      <c r="BF216" s="14"/>
    </row>
    <row r="217" spans="1:60" x14ac:dyDescent="0.3">
      <c r="A217" s="23">
        <v>44648</v>
      </c>
      <c r="B217" s="11" t="s">
        <v>163</v>
      </c>
      <c r="C217" s="11" t="s">
        <v>19</v>
      </c>
      <c r="D217" s="11" t="s">
        <v>92</v>
      </c>
      <c r="E217" s="5">
        <v>1.1418392862022044</v>
      </c>
      <c r="F217" s="5">
        <v>4.147091587790788E-6</v>
      </c>
      <c r="G217" s="5">
        <v>1.1418337135244052</v>
      </c>
      <c r="H217" s="5">
        <v>3.9201264164391502E-6</v>
      </c>
      <c r="I217" s="5">
        <v>1.1418365228276366</v>
      </c>
      <c r="J217" s="5">
        <v>2.8602541250085198E-6</v>
      </c>
      <c r="K217" s="5">
        <v>0.51297454391274477</v>
      </c>
      <c r="L217" s="5">
        <v>1.5909056302665627E-6</v>
      </c>
      <c r="M217" s="5">
        <v>0.51297562689192711</v>
      </c>
      <c r="N217" s="5">
        <v>1.5988635618835211E-6</v>
      </c>
      <c r="O217" s="5">
        <v>0.51297508167819816</v>
      </c>
      <c r="P217" s="5">
        <v>1.1276847413356233E-6</v>
      </c>
      <c r="Q217" s="5">
        <v>0.34840484990293857</v>
      </c>
      <c r="R217" s="5">
        <v>1.129239778371987E-6</v>
      </c>
      <c r="S217" s="5">
        <v>0.3484034889139313</v>
      </c>
      <c r="T217" s="5">
        <v>1.1053383935160456E-6</v>
      </c>
      <c r="U217" s="5">
        <v>0.34840590858961962</v>
      </c>
      <c r="V217" s="5">
        <v>1.097813800262138E-6</v>
      </c>
      <c r="W217" s="5">
        <v>0.34840474950836381</v>
      </c>
      <c r="X217" s="5">
        <v>6.4367754418522815E-7</v>
      </c>
      <c r="Y217" s="5">
        <v>0.24157885660092948</v>
      </c>
      <c r="Z217" s="5">
        <v>1.6118777309257643E-6</v>
      </c>
      <c r="AA217" s="5">
        <v>0.24157867882769524</v>
      </c>
      <c r="AB217" s="5">
        <v>1.6816453357271453E-6</v>
      </c>
      <c r="AC217" s="5">
        <v>0.2415787678362423</v>
      </c>
      <c r="AD217" s="5">
        <v>1.1638493152226528E-6</v>
      </c>
      <c r="AE217" s="5">
        <v>0.23646322440329232</v>
      </c>
      <c r="AF217" s="5">
        <v>2.5673239366434045E-6</v>
      </c>
      <c r="AH217" s="5">
        <v>7.5405772340655713E-4</v>
      </c>
      <c r="AI217" s="5">
        <v>3.6166567272709132E-5</v>
      </c>
      <c r="AJ217" s="5">
        <v>0.4552422606628454</v>
      </c>
      <c r="AK217" s="5">
        <v>-7.8922647901134486E-7</v>
      </c>
      <c r="AM217" s="6">
        <v>0.72290370291463291</v>
      </c>
      <c r="AO217" s="7">
        <f>(I217/I$213-1)*1000000</f>
        <v>0.46261201047670397</v>
      </c>
      <c r="AP217" s="7">
        <f>MAX(J217/I217*1000000,I$214,'S-3 Medium-term 142Nd precision'!B$12)</f>
        <v>5.4433583567667201</v>
      </c>
      <c r="AQ217" s="10">
        <f t="shared" ref="AQ217" si="37">(O217/0.51263-1)*10000</f>
        <v>6.7315935118528181</v>
      </c>
      <c r="AR217" s="10">
        <f>MAX(P217/O217*10000,O$214/100,'S-3 Medium-term 142Nd precision'!C$12)</f>
        <v>4.2563119610790796E-2</v>
      </c>
      <c r="AS217" s="7">
        <f>(W217/W$213-1)*1000000</f>
        <v>4.9074802888071645E-2</v>
      </c>
      <c r="AT217" s="7">
        <f>MAX(X217/W217*1000000,W$214,'S-3 Medium-term 142Nd precision'!D$12)</f>
        <v>5.1258873297689913</v>
      </c>
      <c r="AU217" s="7">
        <f>(AC217/AC$213-1)*1000000</f>
        <v>-7.7211212605732271</v>
      </c>
      <c r="AV217" s="7">
        <f>MAX(AD217/AC217*1000000,AC$214,'S-3 Medium-term 142Nd precision'!E$12)</f>
        <v>7.7889300386222713</v>
      </c>
      <c r="AW217" s="7">
        <f>(AE217/AE$213-1)*1000000</f>
        <v>8.0891396532223325</v>
      </c>
      <c r="AX217" s="7">
        <f>MAX(AF217/AE217*1000000,AE$214,'S-3 Medium-term 142Nd precision'!F$12)</f>
        <v>34.241021852437889</v>
      </c>
      <c r="AZ217" s="99">
        <v>8.4656919462166205E-6</v>
      </c>
      <c r="BB217" s="7" t="s">
        <v>166</v>
      </c>
      <c r="BC217" s="7" t="s">
        <v>124</v>
      </c>
    </row>
    <row r="218" spans="1:60" x14ac:dyDescent="0.3">
      <c r="A218" s="23">
        <v>44649</v>
      </c>
      <c r="B218" s="11" t="s">
        <v>163</v>
      </c>
      <c r="C218" s="11" t="s">
        <v>108</v>
      </c>
      <c r="D218" s="11" t="s">
        <v>110</v>
      </c>
      <c r="E218" s="5">
        <v>1.1418321771441662</v>
      </c>
      <c r="F218" s="5">
        <v>3.3884768973356184E-6</v>
      </c>
      <c r="G218" s="5">
        <v>1.1418340027502463</v>
      </c>
      <c r="H218" s="5">
        <v>3.4563200670765408E-6</v>
      </c>
      <c r="I218" s="5">
        <v>1.1418330874186653</v>
      </c>
      <c r="J218" s="5">
        <v>2.4195144053707331E-6</v>
      </c>
      <c r="K218" s="5">
        <v>0.51294292812915154</v>
      </c>
      <c r="L218" s="5">
        <v>1.2424646794480206E-6</v>
      </c>
      <c r="M218" s="5">
        <v>0.51294377974157956</v>
      </c>
      <c r="N218" s="5">
        <v>1.2475007870854888E-6</v>
      </c>
      <c r="O218" s="5">
        <v>0.51294335707784677</v>
      </c>
      <c r="P218" s="5">
        <v>8.8036169882631213E-7</v>
      </c>
      <c r="Q218" s="5">
        <v>0.34840535042711979</v>
      </c>
      <c r="R218" s="5">
        <v>9.9207499474295581E-7</v>
      </c>
      <c r="S218" s="5">
        <v>0.34840428297761444</v>
      </c>
      <c r="T218" s="5">
        <v>9.9127036722391582E-7</v>
      </c>
      <c r="U218" s="5">
        <v>0.348405531397455</v>
      </c>
      <c r="V218" s="5">
        <v>1.008097881331354E-6</v>
      </c>
      <c r="W218" s="5">
        <v>0.34840505353849782</v>
      </c>
      <c r="X218" s="5">
        <v>5.7597284310631961E-7</v>
      </c>
      <c r="Y218" s="5">
        <v>0.24158011933822041</v>
      </c>
      <c r="Z218" s="5">
        <v>1.2622593697556039E-6</v>
      </c>
      <c r="AA218" s="5">
        <v>0.24158030247636406</v>
      </c>
      <c r="AB218" s="5">
        <v>1.2601495253101242E-6</v>
      </c>
      <c r="AC218" s="5">
        <v>0.24158021073865682</v>
      </c>
      <c r="AD218" s="5">
        <v>8.9141706576420648E-7</v>
      </c>
      <c r="AE218" s="5">
        <v>0.23646273171703064</v>
      </c>
      <c r="AF218" s="5">
        <v>2.1551575111457662E-6</v>
      </c>
      <c r="AH218" s="5">
        <v>6.4792253499854E-2</v>
      </c>
      <c r="AI218" s="5">
        <v>4.9008079339908581E-5</v>
      </c>
      <c r="AJ218" s="5">
        <v>1.284483649385648</v>
      </c>
      <c r="AK218" s="5">
        <v>-3.8498820914381876E-6</v>
      </c>
      <c r="AM218" s="6">
        <v>0.7225028433577565</v>
      </c>
      <c r="AO218" s="7">
        <f t="shared" ref="AO218:AO219" si="38">(I218/I$213-1)*1000000</f>
        <v>-2.5460591011050582</v>
      </c>
      <c r="AP218" s="7">
        <f>MAX(J218/I218*1000000,I$214,'S-3 Medium-term 142Nd precision'!B$12)</f>
        <v>5.4433583567667201</v>
      </c>
      <c r="AQ218" s="10">
        <f t="shared" ref="AQ218:AQ219" si="39">(O218/0.51263-1)*10000</f>
        <v>6.1127338986555202</v>
      </c>
      <c r="AR218" s="10">
        <f>MAX(P218/O218*10000,O$214/100,'S-3 Medium-term 142Nd precision'!C$12)</f>
        <v>4.2563119610790796E-2</v>
      </c>
      <c r="AS218" s="7">
        <f t="shared" ref="AS218:AS219" si="40">(W218/W$213-1)*1000000</f>
        <v>0.921709717882635</v>
      </c>
      <c r="AT218" s="7">
        <f>MAX(X218/W218*1000000,W$214,'S-3 Medium-term 142Nd precision'!D$12)</f>
        <v>5.1258873297689913</v>
      </c>
      <c r="AU218" s="7">
        <f t="shared" ref="AU218:AU219" si="41">(AC218/AC$213-1)*1000000</f>
        <v>-1.7483642726912052</v>
      </c>
      <c r="AV218" s="7">
        <f>MAX(AD218/AC218*1000000,AC$214,'S-3 Medium-term 142Nd precision'!E$12)</f>
        <v>7.7889300386222713</v>
      </c>
      <c r="AW218" s="7">
        <f t="shared" ref="AW218:AW219" si="42">(AE218/AE$213-1)*1000000</f>
        <v>6.0055587989271686</v>
      </c>
      <c r="AX218" s="7">
        <f>MAX(AF218/AE218*1000000,AE$214,'S-3 Medium-term 142Nd precision'!F$12)</f>
        <v>34.241021852437889</v>
      </c>
      <c r="AZ218" s="99">
        <v>3.810745171447157E-6</v>
      </c>
      <c r="BB218" s="7" t="s">
        <v>112</v>
      </c>
      <c r="BC218" s="7" t="s">
        <v>20</v>
      </c>
    </row>
    <row r="219" spans="1:60" x14ac:dyDescent="0.3">
      <c r="A219" s="23">
        <v>44649</v>
      </c>
      <c r="B219" s="11" t="s">
        <v>163</v>
      </c>
      <c r="C219" s="11" t="s">
        <v>36</v>
      </c>
      <c r="D219" s="11" t="s">
        <v>165</v>
      </c>
      <c r="E219" s="5">
        <v>1.1418355535951685</v>
      </c>
      <c r="F219" s="5">
        <v>3.101466181800053E-6</v>
      </c>
      <c r="G219" s="5">
        <v>1.1418334891933619</v>
      </c>
      <c r="H219" s="5">
        <v>3.1225082000382061E-6</v>
      </c>
      <c r="I219" s="5">
        <v>1.1418345231988125</v>
      </c>
      <c r="J219" s="5">
        <v>2.2003817630157025E-6</v>
      </c>
      <c r="K219" s="5">
        <v>0.51291773256592543</v>
      </c>
      <c r="L219" s="5">
        <v>1.3140347742115291E-6</v>
      </c>
      <c r="M219" s="5">
        <v>0.51291871901144004</v>
      </c>
      <c r="N219" s="5">
        <v>1.1985612236613281E-6</v>
      </c>
      <c r="O219" s="5">
        <v>0.51291822192531933</v>
      </c>
      <c r="P219" s="5">
        <v>8.9002959987678261E-7</v>
      </c>
      <c r="Q219" s="5">
        <v>0.34840485607022198</v>
      </c>
      <c r="R219" s="5">
        <v>9.5838171690417693E-7</v>
      </c>
      <c r="S219" s="5">
        <v>0.34840314663636063</v>
      </c>
      <c r="T219" s="5">
        <v>9.4953217756937546E-7</v>
      </c>
      <c r="U219" s="5">
        <v>0.34840461261905226</v>
      </c>
      <c r="V219" s="5">
        <v>9.3006795366601523E-7</v>
      </c>
      <c r="W219" s="5">
        <v>0.34840419996783145</v>
      </c>
      <c r="X219" s="5">
        <v>5.470860801316407E-7</v>
      </c>
      <c r="Y219" s="5">
        <v>0.24157945793901134</v>
      </c>
      <c r="Z219" s="5">
        <v>1.3053725094945857E-6</v>
      </c>
      <c r="AA219" s="5">
        <v>0.24158267571811368</v>
      </c>
      <c r="AB219" s="5">
        <v>1.1983938048774145E-6</v>
      </c>
      <c r="AC219" s="5">
        <v>0.24158107107365343</v>
      </c>
      <c r="AD219" s="5">
        <v>8.9056824085593482E-7</v>
      </c>
      <c r="AE219" s="5">
        <v>0.23646343149827678</v>
      </c>
      <c r="AF219" s="5">
        <v>2.0424500174934117E-6</v>
      </c>
      <c r="AH219" s="5">
        <v>1.8981918099398292E-2</v>
      </c>
      <c r="AI219" s="5">
        <v>2.262780233117947E-5</v>
      </c>
      <c r="AJ219" s="5">
        <v>0.57963654833102152</v>
      </c>
      <c r="AK219" s="5">
        <v>-3.3925466576189823E-6</v>
      </c>
      <c r="AM219" s="6">
        <v>0.72245252745825939</v>
      </c>
      <c r="AO219" s="7">
        <f t="shared" si="38"/>
        <v>-1.2886279516788335</v>
      </c>
      <c r="AP219" s="7">
        <f>MAX(J219/I219*1000000,I$214,'S-3 Medium-term 142Nd precision'!B$12)</f>
        <v>5.4433583567667201</v>
      </c>
      <c r="AQ219" s="10">
        <f t="shared" si="39"/>
        <v>5.6224162713713888</v>
      </c>
      <c r="AR219" s="10">
        <f>MAX(P219/O219*10000,O$214/100,'S-3 Medium-term 142Nd precision'!C$12)</f>
        <v>4.2563119610790796E-2</v>
      </c>
      <c r="AS219" s="7">
        <f t="shared" si="40"/>
        <v>-1.5282302139318915</v>
      </c>
      <c r="AT219" s="7">
        <f>MAX(X219/W219*1000000,W$214,'S-3 Medium-term 142Nd precision'!D$12)</f>
        <v>5.1258873297689913</v>
      </c>
      <c r="AU219" s="7">
        <f t="shared" si="41"/>
        <v>1.8129104268904683</v>
      </c>
      <c r="AV219" s="7">
        <f>MAX(AD219/AC219*1000000,AC$214,'S-3 Medium-term 142Nd precision'!E$12)</f>
        <v>7.7889300386222713</v>
      </c>
      <c r="AW219" s="7">
        <f t="shared" si="42"/>
        <v>8.9649488206333672</v>
      </c>
      <c r="AX219" s="7">
        <f>MAX(AF219/AE219*1000000,AE$214,'S-3 Medium-term 142Nd precision'!F$12)</f>
        <v>34.241021852437889</v>
      </c>
      <c r="AZ219" s="99">
        <v>3.5236373069780224E-6</v>
      </c>
      <c r="BB219" s="7" t="s">
        <v>167</v>
      </c>
      <c r="BC219" s="7" t="s">
        <v>20</v>
      </c>
    </row>
    <row r="220" spans="1:60" s="39" customFormat="1" ht="15" thickBot="1" x14ac:dyDescent="0.35">
      <c r="A220" s="38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M220" s="41"/>
      <c r="AO220" s="42"/>
      <c r="AP220" s="42"/>
      <c r="AQ220" s="44"/>
      <c r="AR220" s="44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</row>
    <row r="222" spans="1:60" x14ac:dyDescent="0.3">
      <c r="A222" s="24" t="s">
        <v>168</v>
      </c>
      <c r="AL222" s="4"/>
      <c r="AN222" s="4"/>
    </row>
    <row r="223" spans="1:60" ht="16.2" x14ac:dyDescent="0.35">
      <c r="A223" s="25" t="s">
        <v>0</v>
      </c>
      <c r="B223" s="26" t="s">
        <v>1</v>
      </c>
      <c r="C223" s="26" t="s">
        <v>2</v>
      </c>
      <c r="D223" s="26" t="s">
        <v>3</v>
      </c>
      <c r="E223" s="27" t="s">
        <v>41</v>
      </c>
      <c r="F223" s="27" t="s">
        <v>286</v>
      </c>
      <c r="G223" s="27" t="s">
        <v>42</v>
      </c>
      <c r="H223" s="27" t="s">
        <v>286</v>
      </c>
      <c r="I223" s="27" t="s">
        <v>43</v>
      </c>
      <c r="J223" s="27" t="s">
        <v>286</v>
      </c>
      <c r="K223" s="27" t="s">
        <v>44</v>
      </c>
      <c r="L223" s="27" t="s">
        <v>286</v>
      </c>
      <c r="M223" s="27" t="s">
        <v>45</v>
      </c>
      <c r="N223" s="27" t="s">
        <v>286</v>
      </c>
      <c r="O223" s="27" t="s">
        <v>46</v>
      </c>
      <c r="P223" s="27" t="s">
        <v>286</v>
      </c>
      <c r="Q223" s="27" t="s">
        <v>47</v>
      </c>
      <c r="R223" s="27" t="s">
        <v>286</v>
      </c>
      <c r="S223" s="27" t="s">
        <v>48</v>
      </c>
      <c r="T223" s="27" t="s">
        <v>286</v>
      </c>
      <c r="U223" s="27" t="s">
        <v>49</v>
      </c>
      <c r="V223" s="27" t="s">
        <v>286</v>
      </c>
      <c r="W223" s="27" t="s">
        <v>50</v>
      </c>
      <c r="X223" s="27" t="s">
        <v>286</v>
      </c>
      <c r="Y223" s="27" t="s">
        <v>51</v>
      </c>
      <c r="Z223" s="27" t="s">
        <v>286</v>
      </c>
      <c r="AA223" s="27" t="s">
        <v>52</v>
      </c>
      <c r="AB223" s="27" t="s">
        <v>286</v>
      </c>
      <c r="AC223" s="27" t="s">
        <v>53</v>
      </c>
      <c r="AD223" s="27" t="s">
        <v>286</v>
      </c>
      <c r="AE223" s="27" t="s">
        <v>54</v>
      </c>
      <c r="AF223" s="27" t="s">
        <v>286</v>
      </c>
      <c r="AG223" s="27"/>
      <c r="AH223" s="27" t="s">
        <v>55</v>
      </c>
      <c r="AI223" s="27" t="s">
        <v>56</v>
      </c>
      <c r="AJ223" s="27" t="s">
        <v>57</v>
      </c>
      <c r="AK223" s="27" t="s">
        <v>58</v>
      </c>
      <c r="AL223" s="28"/>
      <c r="AM223" s="29" t="s">
        <v>59</v>
      </c>
      <c r="AN223" s="28"/>
      <c r="AO223" s="30" t="s">
        <v>60</v>
      </c>
      <c r="AP223" s="30" t="s">
        <v>61</v>
      </c>
      <c r="AQ223" s="30" t="s">
        <v>62</v>
      </c>
      <c r="AR223" s="30" t="s">
        <v>63</v>
      </c>
      <c r="AS223" s="30"/>
      <c r="AT223" s="30" t="s">
        <v>64</v>
      </c>
      <c r="AU223" s="30" t="s">
        <v>65</v>
      </c>
      <c r="AV223" s="30" t="s">
        <v>66</v>
      </c>
      <c r="AW223" s="30" t="s">
        <v>67</v>
      </c>
      <c r="AX223" s="30"/>
      <c r="AY223" s="30" t="s">
        <v>68</v>
      </c>
      <c r="AZ223" s="30" t="s">
        <v>69</v>
      </c>
      <c r="BA223" s="30" t="s">
        <v>70</v>
      </c>
      <c r="BB223" s="30" t="s">
        <v>71</v>
      </c>
      <c r="BC223" s="30"/>
      <c r="BD223" s="30" t="s">
        <v>72</v>
      </c>
      <c r="BE223" s="30" t="s">
        <v>73</v>
      </c>
      <c r="BF223" s="30" t="s">
        <v>74</v>
      </c>
      <c r="BG223" s="97"/>
      <c r="BH223" s="98" t="s">
        <v>339</v>
      </c>
    </row>
    <row r="224" spans="1:60" x14ac:dyDescent="0.3">
      <c r="A224" s="23">
        <v>44656</v>
      </c>
      <c r="B224" s="11" t="s">
        <v>169</v>
      </c>
      <c r="C224" s="11" t="s">
        <v>32</v>
      </c>
      <c r="D224" s="11" t="s">
        <v>33</v>
      </c>
      <c r="E224" s="5">
        <v>1.1418307438006563</v>
      </c>
      <c r="F224" s="5">
        <v>4.2135145359953716E-6</v>
      </c>
      <c r="G224" s="5">
        <v>1.1418339356071903</v>
      </c>
      <c r="H224" s="5">
        <v>4.1002540144611855E-6</v>
      </c>
      <c r="I224" s="5">
        <v>1.1418323378460626</v>
      </c>
      <c r="J224" s="5">
        <v>2.9400355116114498E-6</v>
      </c>
      <c r="K224" s="5">
        <v>0.51210324608232882</v>
      </c>
      <c r="L224" s="5">
        <v>1.4975566902943868E-6</v>
      </c>
      <c r="M224" s="5">
        <v>0.51210371027965151</v>
      </c>
      <c r="N224" s="5">
        <v>1.563658537023312E-6</v>
      </c>
      <c r="O224" s="5">
        <v>0.5121034773760238</v>
      </c>
      <c r="P224" s="5">
        <v>1.0818882691776439E-6</v>
      </c>
      <c r="Q224" s="5">
        <v>0.34840612991483177</v>
      </c>
      <c r="R224" s="5">
        <v>1.122722117621681E-6</v>
      </c>
      <c r="S224" s="5">
        <v>0.34840401685548328</v>
      </c>
      <c r="T224" s="5">
        <v>1.0570048174021717E-6</v>
      </c>
      <c r="U224" s="5">
        <v>0.34840462614482348</v>
      </c>
      <c r="V224" s="5">
        <v>1.1378723651807163E-6</v>
      </c>
      <c r="W224" s="5">
        <v>0.34840492501634274</v>
      </c>
      <c r="X224" s="5">
        <v>6.4038207373845425E-7</v>
      </c>
      <c r="Y224" s="5">
        <v>0.24157949519924152</v>
      </c>
      <c r="Z224" s="5">
        <v>1.405853010364031E-6</v>
      </c>
      <c r="AA224" s="5">
        <v>0.24158052089931112</v>
      </c>
      <c r="AB224" s="5">
        <v>1.5186302158584012E-6</v>
      </c>
      <c r="AC224" s="5">
        <v>0.24158000923918405</v>
      </c>
      <c r="AD224" s="5">
        <v>1.0349066995067291E-6</v>
      </c>
      <c r="AE224" s="5">
        <v>0.23646698090069113</v>
      </c>
      <c r="AF224" s="5">
        <v>2.5821440705460857E-6</v>
      </c>
      <c r="AH224" s="5">
        <v>2.4492008439220272E-5</v>
      </c>
      <c r="AI224" s="5">
        <v>1.0442036618070085E-5</v>
      </c>
      <c r="AJ224" s="5">
        <v>2.882320486595444E-5</v>
      </c>
      <c r="AK224" s="5">
        <v>-1.6651117648172835E-6</v>
      </c>
      <c r="AM224" s="6">
        <v>0.72370418630073041</v>
      </c>
      <c r="AO224" s="7">
        <v>-28.07692825512742</v>
      </c>
      <c r="AP224" s="7">
        <v>6.824396288074297</v>
      </c>
      <c r="AQ224" s="7">
        <v>58.939723072803929</v>
      </c>
      <c r="AR224" s="7">
        <v>0.24036822732220742</v>
      </c>
      <c r="AT224" s="7">
        <v>-4.6603903264275104</v>
      </c>
      <c r="AU224" s="7">
        <v>-23.919616209289174</v>
      </c>
      <c r="AV224" s="7">
        <v>44.013521745656092</v>
      </c>
      <c r="AW224" s="7">
        <v>-0.83865483035960864</v>
      </c>
      <c r="AY224" s="7">
        <v>7.3750860605237278</v>
      </c>
      <c r="AZ224" s="7">
        <v>-3.6793016304770276</v>
      </c>
      <c r="BA224" s="7">
        <v>8.5208708748840678</v>
      </c>
      <c r="BB224" s="7">
        <v>-26.480347866342235</v>
      </c>
      <c r="BD224" s="7">
        <v>25.351967024134225</v>
      </c>
      <c r="BE224" s="7">
        <v>-24.66609406859277</v>
      </c>
      <c r="BF224" s="7">
        <v>14.01458655436727</v>
      </c>
      <c r="BH224" s="99">
        <v>8.3985498424484407E-6</v>
      </c>
    </row>
    <row r="225" spans="1:60" x14ac:dyDescent="0.3">
      <c r="A225" s="23">
        <v>44657</v>
      </c>
      <c r="B225" s="11" t="s">
        <v>169</v>
      </c>
      <c r="C225" s="11" t="s">
        <v>28</v>
      </c>
      <c r="D225" s="11" t="s">
        <v>33</v>
      </c>
      <c r="E225" s="5">
        <v>1.1418348412354777</v>
      </c>
      <c r="F225" s="5">
        <v>3.8880439990197807E-6</v>
      </c>
      <c r="G225" s="5">
        <v>1.141843139918316</v>
      </c>
      <c r="H225" s="5">
        <v>3.7418497387617076E-6</v>
      </c>
      <c r="I225" s="5">
        <v>1.1418389472794215</v>
      </c>
      <c r="J225" s="5">
        <v>2.7092046430017735E-6</v>
      </c>
      <c r="K225" s="5">
        <v>0.51210406230424788</v>
      </c>
      <c r="L225" s="5">
        <v>1.3699529986344406E-6</v>
      </c>
      <c r="M225" s="5">
        <v>0.51210670528169266</v>
      </c>
      <c r="N225" s="5">
        <v>1.4967473298773559E-6</v>
      </c>
      <c r="O225" s="5">
        <v>0.51210538494912738</v>
      </c>
      <c r="P225" s="5">
        <v>1.0171682310432254E-6</v>
      </c>
      <c r="Q225" s="5">
        <v>0.34840511010850989</v>
      </c>
      <c r="R225" s="5">
        <v>1.0763779800521839E-6</v>
      </c>
      <c r="S225" s="5">
        <v>0.34840449115163613</v>
      </c>
      <c r="T225" s="5">
        <v>1.1225091123597879E-6</v>
      </c>
      <c r="U225" s="5">
        <v>0.34840604015110371</v>
      </c>
      <c r="V225" s="5">
        <v>1.1252345938819932E-6</v>
      </c>
      <c r="W225" s="5">
        <v>0.34840521314355305</v>
      </c>
      <c r="X225" s="5">
        <v>6.4031153367726885E-7</v>
      </c>
      <c r="Y225" s="5">
        <v>0.24157998232803618</v>
      </c>
      <c r="Z225" s="5">
        <v>1.450873110722055E-6</v>
      </c>
      <c r="AA225" s="5">
        <v>0.24157911372505925</v>
      </c>
      <c r="AB225" s="5">
        <v>1.4392056267106988E-6</v>
      </c>
      <c r="AC225" s="5">
        <v>0.24157954726860464</v>
      </c>
      <c r="AD225" s="5">
        <v>1.0216688418820675E-6</v>
      </c>
      <c r="AE225" s="5">
        <v>0.23646351627764273</v>
      </c>
      <c r="AF225" s="5">
        <v>2.3913038879789466E-6</v>
      </c>
      <c r="AH225" s="5">
        <v>5.4029588855983208E-5</v>
      </c>
      <c r="AI225" s="5">
        <v>2.4964138132478112E-5</v>
      </c>
      <c r="AJ225" s="5">
        <v>4.769990362569931E-5</v>
      </c>
      <c r="AK225" s="5">
        <v>-3.0091130878304661E-6</v>
      </c>
      <c r="AM225" s="6">
        <v>0.72239611597468234</v>
      </c>
      <c r="AO225" s="7">
        <v>-29.507437219411514</v>
      </c>
      <c r="AP225" s="7">
        <v>11.056848783885798</v>
      </c>
      <c r="AQ225" s="7">
        <v>57.439993059293926</v>
      </c>
      <c r="AR225" s="7">
        <v>0.715239772519638</v>
      </c>
      <c r="AT225" s="7">
        <v>-8.3284785504789127</v>
      </c>
      <c r="AU225" s="7">
        <v>-20.314697615542165</v>
      </c>
      <c r="AV225" s="7">
        <v>47.130802139472294</v>
      </c>
      <c r="AW225" s="7">
        <v>0.35249297614114994</v>
      </c>
      <c r="AY225" s="7">
        <v>1.597108177930906</v>
      </c>
      <c r="AZ225" s="7">
        <v>1.0768521694348721</v>
      </c>
      <c r="BA225" s="7">
        <v>9.4859850647832644</v>
      </c>
      <c r="BB225" s="7">
        <v>-18.580330344852847</v>
      </c>
      <c r="BD225" s="7">
        <v>24.293314299761448</v>
      </c>
      <c r="BE225" s="7">
        <v>-24.230317403062251</v>
      </c>
      <c r="BF225" s="7">
        <v>3.7285953882193468</v>
      </c>
      <c r="BH225" s="99">
        <v>4.2431936173564775E-6</v>
      </c>
    </row>
    <row r="226" spans="1:60" x14ac:dyDescent="0.3">
      <c r="A226" s="23">
        <v>44657</v>
      </c>
      <c r="B226" s="11" t="s">
        <v>169</v>
      </c>
      <c r="C226" s="11" t="s">
        <v>5</v>
      </c>
      <c r="D226" s="11" t="s">
        <v>33</v>
      </c>
      <c r="E226" s="5">
        <v>1.1418421949837194</v>
      </c>
      <c r="F226" s="5">
        <v>3.2393739874831713E-6</v>
      </c>
      <c r="G226" s="5">
        <v>1.1418365479749564</v>
      </c>
      <c r="H226" s="5">
        <v>3.2233326857403081E-6</v>
      </c>
      <c r="I226" s="5">
        <v>1.1418393788642647</v>
      </c>
      <c r="J226" s="5">
        <v>2.290042765725555E-6</v>
      </c>
      <c r="K226" s="5">
        <v>0.51210466415053379</v>
      </c>
      <c r="L226" s="5">
        <v>1.3168398821854092E-6</v>
      </c>
      <c r="M226" s="5">
        <v>0.51210455143337474</v>
      </c>
      <c r="N226" s="5">
        <v>1.3218831043510567E-6</v>
      </c>
      <c r="O226" s="5">
        <v>0.51210460793936141</v>
      </c>
      <c r="P226" s="5">
        <v>9.3252384409184882E-7</v>
      </c>
      <c r="Q226" s="5">
        <v>0.34840446142383863</v>
      </c>
      <c r="R226" s="5">
        <v>1.0542255277227378E-6</v>
      </c>
      <c r="S226" s="5">
        <v>0.34840362266495806</v>
      </c>
      <c r="T226" s="5">
        <v>1.0031433261905233E-6</v>
      </c>
      <c r="U226" s="5">
        <v>0.34840543603730928</v>
      </c>
      <c r="V226" s="5">
        <v>9.8174267538482122E-7</v>
      </c>
      <c r="W226" s="5">
        <v>0.34840450562808717</v>
      </c>
      <c r="X226" s="5">
        <v>5.859335114258225E-7</v>
      </c>
      <c r="Y226" s="5">
        <v>0.24157850613029758</v>
      </c>
      <c r="Z226" s="5">
        <v>1.3177227279592717E-6</v>
      </c>
      <c r="AA226" s="5">
        <v>0.24158087042699308</v>
      </c>
      <c r="AB226" s="5">
        <v>1.2408315922480079E-6</v>
      </c>
      <c r="AC226" s="5">
        <v>0.24157969138139704</v>
      </c>
      <c r="AD226" s="5">
        <v>9.0715993725347621E-7</v>
      </c>
      <c r="AE226" s="5">
        <v>0.23646591737912698</v>
      </c>
      <c r="AF226" s="5">
        <v>2.1244919984035029E-6</v>
      </c>
      <c r="AH226" s="5">
        <v>1.7994146635159616E-5</v>
      </c>
      <c r="AI226" s="5">
        <v>1.1461396664657493E-5</v>
      </c>
      <c r="AJ226" s="5">
        <v>3.9439118831012853E-5</v>
      </c>
      <c r="AK226" s="5">
        <v>-1.8480818038615738E-6</v>
      </c>
      <c r="AM226" s="6">
        <v>0.72279819505335652</v>
      </c>
      <c r="AO226" s="7">
        <v>-24.025394203652795</v>
      </c>
      <c r="AP226" s="7">
        <v>6.9133328781667558</v>
      </c>
      <c r="AQ226" s="7">
        <v>74.445478482232375</v>
      </c>
      <c r="AR226" s="7">
        <v>11.199257176075506</v>
      </c>
      <c r="AT226" s="7">
        <v>1.0203852063295216</v>
      </c>
      <c r="AU226" s="7">
        <v>-30.404919192594804</v>
      </c>
      <c r="AV226" s="7">
        <v>56.17441943295276</v>
      </c>
      <c r="AW226" s="7">
        <v>0.43893185752708064</v>
      </c>
      <c r="AY226" s="7">
        <v>-1.7428649040640565</v>
      </c>
      <c r="AZ226" s="7">
        <v>-3.6509736951462202</v>
      </c>
      <c r="BA226" s="7">
        <v>13.701356441631063</v>
      </c>
      <c r="BB226" s="7">
        <v>-28.606770725581043</v>
      </c>
      <c r="BD226" s="7">
        <v>32.957345017736728</v>
      </c>
      <c r="BE226" s="7">
        <v>-33.212426111983717</v>
      </c>
      <c r="BF226" s="7">
        <v>9.068995820538106</v>
      </c>
      <c r="BH226" s="99">
        <v>4.3600564067836076E-6</v>
      </c>
    </row>
    <row r="227" spans="1:60" x14ac:dyDescent="0.3">
      <c r="A227" s="23">
        <v>44660</v>
      </c>
      <c r="B227" s="11" t="s">
        <v>169</v>
      </c>
      <c r="C227" s="11" t="s">
        <v>83</v>
      </c>
      <c r="D227" s="11" t="s">
        <v>33</v>
      </c>
      <c r="E227" s="5">
        <v>1.1418340132302736</v>
      </c>
      <c r="F227" s="5">
        <v>3.2526616825938755E-6</v>
      </c>
      <c r="G227" s="5">
        <v>1.1418424338811348</v>
      </c>
      <c r="H227" s="5">
        <v>3.2697616801275589E-6</v>
      </c>
      <c r="I227" s="5">
        <v>1.1418382162078426</v>
      </c>
      <c r="J227" s="5">
        <v>2.3184023669052068E-6</v>
      </c>
      <c r="K227" s="5">
        <v>0.51210442879534823</v>
      </c>
      <c r="L227" s="5">
        <v>1.2626699199968875E-6</v>
      </c>
      <c r="M227" s="5">
        <v>0.51210578251014116</v>
      </c>
      <c r="N227" s="5">
        <v>1.2493037006637985E-6</v>
      </c>
      <c r="O227" s="5">
        <v>0.51210510683399624</v>
      </c>
      <c r="P227" s="5">
        <v>8.8862728794332793E-7</v>
      </c>
      <c r="Q227" s="5">
        <v>0.34840497863238123</v>
      </c>
      <c r="R227" s="5">
        <v>9.927722793346953E-7</v>
      </c>
      <c r="S227" s="5">
        <v>0.3484040866841151</v>
      </c>
      <c r="T227" s="5">
        <v>9.5028350432926734E-7</v>
      </c>
      <c r="U227" s="5">
        <v>0.34840527935292126</v>
      </c>
      <c r="V227" s="5">
        <v>9.9503921055376657E-7</v>
      </c>
      <c r="W227" s="5">
        <v>0.34840478392612623</v>
      </c>
      <c r="X227" s="5">
        <v>5.6586617949148555E-7</v>
      </c>
      <c r="Y227" s="5">
        <v>0.24157800881593944</v>
      </c>
      <c r="Z227" s="5">
        <v>1.2846074626215254E-6</v>
      </c>
      <c r="AA227" s="5">
        <v>0.24158252888610734</v>
      </c>
      <c r="AB227" s="5">
        <v>1.2812428385618673E-6</v>
      </c>
      <c r="AC227" s="5">
        <v>0.2415802688510231</v>
      </c>
      <c r="AD227" s="5">
        <v>9.1658872216626071E-7</v>
      </c>
      <c r="AE227" s="5">
        <v>0.23646219328972215</v>
      </c>
      <c r="AF227" s="5">
        <v>2.056633619904776E-6</v>
      </c>
      <c r="AH227" s="5">
        <v>3.5946206652365302E-5</v>
      </c>
      <c r="AI227" s="5">
        <v>1.6716740230939069E-5</v>
      </c>
      <c r="AJ227" s="5">
        <v>4.2536073956275688E-5</v>
      </c>
      <c r="AK227" s="5">
        <v>-1.7147755456858066E-6</v>
      </c>
      <c r="AM227" s="6">
        <v>0.7228225831202173</v>
      </c>
      <c r="AO227" s="7">
        <v>-22.140807583559408</v>
      </c>
      <c r="AP227" s="7">
        <v>5.1197465062990943</v>
      </c>
      <c r="AQ227" s="7">
        <v>67.503930543555413</v>
      </c>
      <c r="AR227" s="7">
        <v>21.305170376573201</v>
      </c>
      <c r="AT227" s="7">
        <v>9.6707128165451905</v>
      </c>
      <c r="AU227" s="7">
        <v>-29.837273178179302</v>
      </c>
      <c r="AV227" s="7">
        <v>50.273444035520143</v>
      </c>
      <c r="AW227" s="7">
        <v>6.7258721065943661</v>
      </c>
      <c r="AY227" s="7">
        <v>7.8914972860832933</v>
      </c>
      <c r="AZ227" s="7">
        <v>-12.004810171273306</v>
      </c>
      <c r="BA227" s="7">
        <v>18.488746054368121</v>
      </c>
      <c r="BB227" s="7">
        <v>-29.913258955849287</v>
      </c>
      <c r="BD227" s="7">
        <v>30.317495511855697</v>
      </c>
      <c r="BE227" s="7">
        <v>-27.769489027718031</v>
      </c>
      <c r="BF227" s="7">
        <v>9.5873159835502264</v>
      </c>
      <c r="BH227" s="99">
        <v>5.1937178936247346E-6</v>
      </c>
    </row>
    <row r="228" spans="1:60" x14ac:dyDescent="0.3">
      <c r="A228" s="23">
        <v>44662</v>
      </c>
      <c r="B228" s="11" t="s">
        <v>169</v>
      </c>
      <c r="C228" s="11" t="s">
        <v>84</v>
      </c>
      <c r="D228" s="11" t="s">
        <v>33</v>
      </c>
      <c r="E228" s="5">
        <v>1.1418412431912921</v>
      </c>
      <c r="F228" s="5">
        <v>3.2215973747977003E-6</v>
      </c>
      <c r="G228" s="5">
        <v>1.1418404926970265</v>
      </c>
      <c r="H228" s="5">
        <v>3.15879096064181E-6</v>
      </c>
      <c r="I228" s="5">
        <v>1.1418408692608186</v>
      </c>
      <c r="J228" s="5">
        <v>2.2552061193813371E-6</v>
      </c>
      <c r="K228" s="5">
        <v>0.51210472647463867</v>
      </c>
      <c r="L228" s="5">
        <v>1.2245410156857646E-6</v>
      </c>
      <c r="M228" s="5">
        <v>0.51210447957337457</v>
      </c>
      <c r="N228" s="5">
        <v>1.273586266049721E-6</v>
      </c>
      <c r="O228" s="5">
        <v>0.51210460302400551</v>
      </c>
      <c r="P228" s="5">
        <v>8.8303525118670356E-7</v>
      </c>
      <c r="Q228" s="5">
        <v>0.34840515273289135</v>
      </c>
      <c r="R228" s="5">
        <v>9.9196161080363676E-7</v>
      </c>
      <c r="S228" s="5">
        <v>0.34840397109804427</v>
      </c>
      <c r="T228" s="5">
        <v>9.7045952377779508E-7</v>
      </c>
      <c r="U228" s="5">
        <v>0.34840546254670579</v>
      </c>
      <c r="V228" s="5">
        <v>9.9547531920735364E-7</v>
      </c>
      <c r="W228" s="5">
        <v>0.34840486818867866</v>
      </c>
      <c r="X228" s="5">
        <v>5.6993650275278189E-7</v>
      </c>
      <c r="Y228" s="5">
        <v>0.24158089875780001</v>
      </c>
      <c r="Z228" s="5">
        <v>1.2415674303435281E-6</v>
      </c>
      <c r="AA228" s="5">
        <v>0.24158244351225522</v>
      </c>
      <c r="AB228" s="5">
        <v>1.3246752043739702E-6</v>
      </c>
      <c r="AC228" s="5">
        <v>0.24158167719552914</v>
      </c>
      <c r="AD228" s="5">
        <v>9.0901819970927463E-7</v>
      </c>
      <c r="AE228" s="5">
        <v>0.23646461873951635</v>
      </c>
      <c r="AF228" s="5">
        <v>2.2140889758108575E-6</v>
      </c>
      <c r="AH228" s="5">
        <v>2.1904604845837534E-5</v>
      </c>
      <c r="AI228" s="5">
        <v>1.5576551234036964E-5</v>
      </c>
      <c r="AJ228" s="5">
        <v>4.3374983436258455E-5</v>
      </c>
      <c r="AK228" s="5">
        <v>-1.6686533405113381E-6</v>
      </c>
      <c r="AM228" s="6">
        <v>0.72267638831674386</v>
      </c>
      <c r="AO228" s="7">
        <v>-19.357532800801103</v>
      </c>
      <c r="AP228" s="7">
        <v>2.7122639696397499</v>
      </c>
      <c r="AQ228" s="7">
        <v>61.64994749946473</v>
      </c>
      <c r="AR228" s="7">
        <v>16.96119234106952</v>
      </c>
      <c r="AT228" s="7">
        <v>9.2099419422009277</v>
      </c>
      <c r="AU228" s="7">
        <v>-32.242856345066073</v>
      </c>
      <c r="AV228" s="7">
        <v>44.161146910859372</v>
      </c>
      <c r="AW228" s="7">
        <v>5.7301797773412488</v>
      </c>
      <c r="AY228" s="7">
        <v>3.5502574151635713</v>
      </c>
      <c r="AZ228" s="7">
        <v>-7.7746359975483514</v>
      </c>
      <c r="BA228" s="7">
        <v>13.816919762987823</v>
      </c>
      <c r="BB228" s="7">
        <v>-25.671222128820226</v>
      </c>
      <c r="BD228" s="7">
        <v>45.095164612485306</v>
      </c>
      <c r="BE228" s="7">
        <v>-13.605143210804194</v>
      </c>
      <c r="BF228" s="7">
        <v>4.680669804635329</v>
      </c>
      <c r="BH228" s="99">
        <v>3.4784483013337401E-6</v>
      </c>
    </row>
    <row r="229" spans="1:60" x14ac:dyDescent="0.3">
      <c r="H229" s="20" t="s">
        <v>10</v>
      </c>
      <c r="I229" s="5">
        <f>AVERAGE(I224:I228)</f>
        <v>1.141837949891682</v>
      </c>
      <c r="N229" s="20" t="s">
        <v>10</v>
      </c>
      <c r="O229" s="5">
        <f>AVERAGE(O224:O228)</f>
        <v>0.51210463602450285</v>
      </c>
      <c r="V229" s="20" t="s">
        <v>10</v>
      </c>
      <c r="W229" s="5">
        <f>AVERAGE(W224:W228)</f>
        <v>0.34840485918055758</v>
      </c>
      <c r="AB229" s="20" t="s">
        <v>10</v>
      </c>
      <c r="AC229" s="5">
        <f>AVERAGE(AC224:AC228)</f>
        <v>0.2415802387871476</v>
      </c>
      <c r="AD229" s="20" t="s">
        <v>10</v>
      </c>
      <c r="AE229" s="5">
        <f>AVERAGE(AE224:AE228)</f>
        <v>0.23646464531733988</v>
      </c>
    </row>
    <row r="230" spans="1:60" x14ac:dyDescent="0.3">
      <c r="H230" s="19" t="s">
        <v>75</v>
      </c>
      <c r="I230" s="7" cm="1">
        <f t="array" ref="I230">2*STDEV(I224:I228/I229)*1000000</f>
        <v>5.7512507610440293</v>
      </c>
      <c r="N230" s="19" t="s">
        <v>75</v>
      </c>
      <c r="O230" s="7" cm="1">
        <f t="array" ref="O230">2*STDEV(O224:O228/O229)*1000000</f>
        <v>2.8478308671007087</v>
      </c>
      <c r="V230" s="19" t="s">
        <v>75</v>
      </c>
      <c r="W230" s="7" cm="1">
        <f t="array" ref="W230">2*STDEV(W224:W228/W229)*1000000</f>
        <v>1.4645678561405702</v>
      </c>
      <c r="AB230" s="19" t="s">
        <v>75</v>
      </c>
      <c r="AC230" s="7" cm="1">
        <f t="array" ref="AC230">2*STDEV(AC224:AC228/AC229)*1000000</f>
        <v>7.0497296546574075</v>
      </c>
      <c r="AD230" s="19" t="s">
        <v>75</v>
      </c>
      <c r="AE230" s="7" cm="1">
        <f t="array" ref="AE230">2*STDEV(AE224:AE228/AE229)*1000000</f>
        <v>16.026018093007337</v>
      </c>
    </row>
    <row r="231" spans="1:60" x14ac:dyDescent="0.3">
      <c r="A231" s="31" t="s">
        <v>170</v>
      </c>
      <c r="AG231" s="32"/>
      <c r="AL231" s="4"/>
      <c r="AN231" s="4"/>
    </row>
    <row r="232" spans="1:60" s="18" customFormat="1" ht="16.2" x14ac:dyDescent="0.35">
      <c r="A232" s="33" t="s">
        <v>0</v>
      </c>
      <c r="B232" s="26" t="s">
        <v>1</v>
      </c>
      <c r="C232" s="26" t="s">
        <v>2</v>
      </c>
      <c r="D232" s="26" t="s">
        <v>3</v>
      </c>
      <c r="E232" s="27" t="s">
        <v>41</v>
      </c>
      <c r="F232" s="27" t="s">
        <v>286</v>
      </c>
      <c r="G232" s="27" t="s">
        <v>42</v>
      </c>
      <c r="H232" s="27" t="s">
        <v>286</v>
      </c>
      <c r="I232" s="27" t="s">
        <v>43</v>
      </c>
      <c r="J232" s="27" t="s">
        <v>286</v>
      </c>
      <c r="K232" s="27" t="s">
        <v>44</v>
      </c>
      <c r="L232" s="27" t="s">
        <v>286</v>
      </c>
      <c r="M232" s="27" t="s">
        <v>45</v>
      </c>
      <c r="N232" s="27" t="s">
        <v>286</v>
      </c>
      <c r="O232" s="27" t="s">
        <v>46</v>
      </c>
      <c r="P232" s="27" t="s">
        <v>286</v>
      </c>
      <c r="Q232" s="27" t="s">
        <v>47</v>
      </c>
      <c r="R232" s="27" t="s">
        <v>286</v>
      </c>
      <c r="S232" s="27" t="s">
        <v>48</v>
      </c>
      <c r="T232" s="27" t="s">
        <v>286</v>
      </c>
      <c r="U232" s="27" t="s">
        <v>49</v>
      </c>
      <c r="V232" s="27" t="s">
        <v>286</v>
      </c>
      <c r="W232" s="27" t="s">
        <v>50</v>
      </c>
      <c r="X232" s="27" t="s">
        <v>286</v>
      </c>
      <c r="Y232" s="27" t="s">
        <v>51</v>
      </c>
      <c r="Z232" s="27" t="s">
        <v>286</v>
      </c>
      <c r="AA232" s="27" t="s">
        <v>52</v>
      </c>
      <c r="AB232" s="27" t="s">
        <v>286</v>
      </c>
      <c r="AC232" s="27" t="s">
        <v>53</v>
      </c>
      <c r="AD232" s="27" t="s">
        <v>286</v>
      </c>
      <c r="AE232" s="27" t="s">
        <v>54</v>
      </c>
      <c r="AF232" s="27" t="s">
        <v>286</v>
      </c>
      <c r="AG232" s="34"/>
      <c r="AH232" s="27" t="s">
        <v>55</v>
      </c>
      <c r="AI232" s="27" t="s">
        <v>56</v>
      </c>
      <c r="AJ232" s="27" t="s">
        <v>57</v>
      </c>
      <c r="AK232" s="27" t="s">
        <v>58</v>
      </c>
      <c r="AL232" s="28"/>
      <c r="AM232" s="27" t="s">
        <v>59</v>
      </c>
      <c r="AN232" s="35"/>
      <c r="AO232" s="30" t="s">
        <v>76</v>
      </c>
      <c r="AP232" s="36" t="s">
        <v>13</v>
      </c>
      <c r="AQ232" s="30" t="s">
        <v>77</v>
      </c>
      <c r="AR232" s="36" t="s">
        <v>13</v>
      </c>
      <c r="AS232" s="30" t="s">
        <v>78</v>
      </c>
      <c r="AT232" s="36" t="s">
        <v>13</v>
      </c>
      <c r="AU232" s="30" t="s">
        <v>79</v>
      </c>
      <c r="AV232" s="36" t="s">
        <v>13</v>
      </c>
      <c r="AW232" s="30" t="s">
        <v>80</v>
      </c>
      <c r="AX232" s="36" t="s">
        <v>13</v>
      </c>
      <c r="AY232" s="97"/>
      <c r="AZ232" s="98" t="s">
        <v>339</v>
      </c>
      <c r="BA232" s="100"/>
      <c r="BB232" s="27" t="s">
        <v>17</v>
      </c>
      <c r="BC232" s="30" t="s">
        <v>18</v>
      </c>
      <c r="BD232" s="14"/>
      <c r="BE232" s="14"/>
      <c r="BF232" s="14"/>
    </row>
    <row r="233" spans="1:60" x14ac:dyDescent="0.3">
      <c r="A233" s="23">
        <v>44658</v>
      </c>
      <c r="B233" s="11" t="s">
        <v>169</v>
      </c>
      <c r="C233" s="11" t="s">
        <v>154</v>
      </c>
      <c r="D233" s="11" t="s">
        <v>171</v>
      </c>
      <c r="E233" s="5">
        <v>1.1418352226117274</v>
      </c>
      <c r="F233" s="5">
        <v>2.9602869170634984E-6</v>
      </c>
      <c r="G233" s="5">
        <v>1.1418365402781911</v>
      </c>
      <c r="H233" s="5">
        <v>3.1750519922932888E-6</v>
      </c>
      <c r="I233" s="5">
        <v>1.1418358820244059</v>
      </c>
      <c r="J233" s="5">
        <v>2.1700294602976805E-6</v>
      </c>
      <c r="K233" s="5">
        <v>0.51284478590474447</v>
      </c>
      <c r="L233" s="5">
        <v>1.1389003242219765E-6</v>
      </c>
      <c r="M233" s="5">
        <v>0.51284669042495334</v>
      </c>
      <c r="N233" s="5">
        <v>1.19574439270614E-6</v>
      </c>
      <c r="O233" s="5">
        <v>0.51284574149442952</v>
      </c>
      <c r="P233" s="5">
        <v>8.2737049219020296E-7</v>
      </c>
      <c r="Q233" s="5">
        <v>0.34840590094495671</v>
      </c>
      <c r="R233" s="5">
        <v>9.0975206668090219E-7</v>
      </c>
      <c r="S233" s="5">
        <v>0.34840409904589925</v>
      </c>
      <c r="T233" s="5">
        <v>9.0640391088153092E-7</v>
      </c>
      <c r="U233" s="5">
        <v>0.34840442648672904</v>
      </c>
      <c r="V233" s="5">
        <v>9.1820358303884486E-7</v>
      </c>
      <c r="W233" s="5">
        <v>0.34840480717808447</v>
      </c>
      <c r="X233" s="5">
        <v>5.2727330586084293E-7</v>
      </c>
      <c r="Y233" s="5">
        <v>0.24157732774237983</v>
      </c>
      <c r="Z233" s="5">
        <v>1.2079288739473821E-6</v>
      </c>
      <c r="AA233" s="5">
        <v>0.24158130291866495</v>
      </c>
      <c r="AB233" s="5">
        <v>1.150530962388106E-6</v>
      </c>
      <c r="AC233" s="5">
        <v>0.24157931359766441</v>
      </c>
      <c r="AD233" s="5">
        <v>8.419885553374748E-7</v>
      </c>
      <c r="AE233" s="5">
        <v>0.23646200504142326</v>
      </c>
      <c r="AF233" s="5">
        <v>2.0450185305061759E-6</v>
      </c>
      <c r="AH233" s="5">
        <v>3.1601253946137547E-5</v>
      </c>
      <c r="AI233" s="5">
        <v>1.3541260176067942E-5</v>
      </c>
      <c r="AJ233" s="5">
        <v>9.0763800413364251E-2</v>
      </c>
      <c r="AK233" s="5">
        <v>-4.2327453816123586E-6</v>
      </c>
      <c r="AM233" s="6">
        <v>0.72300361905768951</v>
      </c>
      <c r="AO233" s="7">
        <f>(I233/I$229-1)*1000000</f>
        <v>-1.8109989042836006</v>
      </c>
      <c r="AP233" s="7">
        <f>MAX(J233/I233*1000000,I$230,'S-3 Medium-term 142Nd precision'!B$12)</f>
        <v>5.7512507610440293</v>
      </c>
      <c r="AQ233" s="10">
        <f t="shared" ref="AQ233" si="43">(O233/0.51263-1)*10000</f>
        <v>4.2085226075228022</v>
      </c>
      <c r="AR233" s="10">
        <f>MAX(P233/O233*10000,O$230/100,'S-3 Medium-term 142Nd precision'!C$12)</f>
        <v>4.2563119610790796E-2</v>
      </c>
      <c r="AS233" s="7">
        <f>(W233/W$229-1)*1000000</f>
        <v>-0.14925874802784733</v>
      </c>
      <c r="AT233" s="7">
        <f>MAX(X233/W233*1000000,W$230,'S-3 Medium-term 142Nd precision'!D$12)</f>
        <v>3.0853639530316457</v>
      </c>
      <c r="AU233" s="7">
        <f>(AC233/AC$229-1)*1000000</f>
        <v>-3.8297399150843958</v>
      </c>
      <c r="AV233" s="7">
        <f>MAX(AD233/AC233*1000000,AC$230,'S-3 Medium-term 142Nd precision'!E$12)</f>
        <v>7.7889300386222713</v>
      </c>
      <c r="AW233" s="7">
        <f>(AE233/AE$229-1)*1000000</f>
        <v>-11.165626527698258</v>
      </c>
      <c r="AX233" s="7">
        <f>MAX(AF233/AE233*1000000,AE$230,'S-3 Medium-term 142Nd precision'!F$12)</f>
        <v>34.241021852437889</v>
      </c>
      <c r="AZ233" s="99">
        <v>4.6478854697808624E-6</v>
      </c>
      <c r="BB233" s="7" t="s">
        <v>177</v>
      </c>
      <c r="BC233" s="7" t="s">
        <v>124</v>
      </c>
    </row>
    <row r="234" spans="1:60" x14ac:dyDescent="0.3">
      <c r="A234" s="23">
        <v>44658</v>
      </c>
      <c r="B234" s="11" t="s">
        <v>169</v>
      </c>
      <c r="C234" s="11" t="s">
        <v>19</v>
      </c>
      <c r="D234" s="11" t="s">
        <v>172</v>
      </c>
      <c r="E234" s="5">
        <v>1.1418372103328924</v>
      </c>
      <c r="F234" s="5">
        <v>2.5337734725908014E-6</v>
      </c>
      <c r="G234" s="5">
        <v>1.1418390338124043</v>
      </c>
      <c r="H234" s="5">
        <v>2.5938417349086695E-6</v>
      </c>
      <c r="I234" s="5">
        <v>1.1418381165277505</v>
      </c>
      <c r="J234" s="5">
        <v>1.8127944784763899E-6</v>
      </c>
      <c r="K234" s="5">
        <v>0.51287384543274506</v>
      </c>
      <c r="L234" s="5">
        <v>9.5515975719224959E-7</v>
      </c>
      <c r="M234" s="5">
        <v>0.51287479330467556</v>
      </c>
      <c r="N234" s="5">
        <v>1.0118068490657719E-6</v>
      </c>
      <c r="O234" s="5">
        <v>0.51287432102293762</v>
      </c>
      <c r="P234" s="5">
        <v>6.9612004698615321E-7</v>
      </c>
      <c r="Q234" s="5">
        <v>0.34840632670381483</v>
      </c>
      <c r="R234" s="5">
        <v>7.3268342677799448E-7</v>
      </c>
      <c r="S234" s="5">
        <v>0.34840482717675308</v>
      </c>
      <c r="T234" s="5">
        <v>7.4021837496427467E-7</v>
      </c>
      <c r="U234" s="5">
        <v>0.34840504550044271</v>
      </c>
      <c r="V234" s="5">
        <v>7.7844532837682868E-7</v>
      </c>
      <c r="W234" s="5">
        <v>0.34840539821659455</v>
      </c>
      <c r="X234" s="5">
        <v>4.3446117503987478E-7</v>
      </c>
      <c r="Y234" s="5">
        <v>0.24157894096168914</v>
      </c>
      <c r="Z234" s="5">
        <v>9.6778712447875971E-7</v>
      </c>
      <c r="AA234" s="5">
        <v>0.24158116499408069</v>
      </c>
      <c r="AB234" s="5">
        <v>9.4079535875831424E-7</v>
      </c>
      <c r="AC234" s="5">
        <v>0.24158005492196902</v>
      </c>
      <c r="AD234" s="5">
        <v>6.777258628428432E-7</v>
      </c>
      <c r="AE234" s="5">
        <v>0.23646346638341562</v>
      </c>
      <c r="AF234" s="5">
        <v>1.5767771002030207E-6</v>
      </c>
      <c r="AH234" s="5">
        <v>0.13072754002378881</v>
      </c>
      <c r="AI234" s="5">
        <v>1.4399556936388513E-5</v>
      </c>
      <c r="AJ234" s="5">
        <v>0.49430246675134915</v>
      </c>
      <c r="AK234" s="5">
        <v>-2.6771607381897532E-6</v>
      </c>
      <c r="AM234" s="6">
        <v>0.72257696457690601</v>
      </c>
      <c r="AO234" s="7">
        <f t="shared" ref="AO234:AO238" si="44">(I234/I$229-1)*1000000</f>
        <v>0.1459367053868732</v>
      </c>
      <c r="AP234" s="7">
        <f>MAX(J234/I234*1000000,I$230,'S-3 Medium-term 142Nd precision'!B$12)</f>
        <v>5.7512507610440293</v>
      </c>
      <c r="AQ234" s="10">
        <f t="shared" ref="AQ234:AQ238" si="45">(O234/0.51263-1)*10000</f>
        <v>4.7660305276231441</v>
      </c>
      <c r="AR234" s="10">
        <f>MAX(P234/O234*10000,O$230/100,'S-3 Medium-term 142Nd precision'!C$12)</f>
        <v>4.2563119610790796E-2</v>
      </c>
      <c r="AS234" s="7">
        <f t="shared" ref="AS234:AS238" si="46">(W234/W$229-1)*1000000</f>
        <v>1.5471541878753214</v>
      </c>
      <c r="AT234" s="7">
        <f>MAX(X234/W234*1000000,W$230,'S-3 Medium-term 142Nd precision'!D$12)</f>
        <v>3.0853639530316457</v>
      </c>
      <c r="AU234" s="7">
        <f t="shared" ref="AU234:AU238" si="47">(AC234/AC$229-1)*1000000</f>
        <v>-0.76109362046050677</v>
      </c>
      <c r="AV234" s="7">
        <f>MAX(AD234/AC234*1000000,AC$230,'S-3 Medium-term 142Nd precision'!E$12)</f>
        <v>7.7889300386222713</v>
      </c>
      <c r="AW234" s="7">
        <f t="shared" ref="AW234:AW238" si="48">(AE234/AE$229-1)*1000000</f>
        <v>-4.9856667692083079</v>
      </c>
      <c r="AX234" s="7">
        <f>MAX(AF234/AE234*1000000,AE$230,'S-3 Medium-term 142Nd precision'!F$12)</f>
        <v>34.241021852437889</v>
      </c>
      <c r="AZ234" s="99">
        <v>4.9759045922557572E-6</v>
      </c>
      <c r="BB234" s="7" t="s">
        <v>178</v>
      </c>
      <c r="BC234" s="7" t="s">
        <v>124</v>
      </c>
    </row>
    <row r="235" spans="1:60" x14ac:dyDescent="0.3">
      <c r="A235" s="23">
        <v>44659</v>
      </c>
      <c r="B235" s="11" t="s">
        <v>169</v>
      </c>
      <c r="C235" s="11" t="s">
        <v>108</v>
      </c>
      <c r="D235" s="11" t="s">
        <v>173</v>
      </c>
      <c r="E235" s="5">
        <v>1.1418320681302492</v>
      </c>
      <c r="F235" s="5">
        <v>2.5993297186696391E-6</v>
      </c>
      <c r="G235" s="5">
        <v>1.1418403877239829</v>
      </c>
      <c r="H235" s="5">
        <v>2.6362764311807117E-6</v>
      </c>
      <c r="I235" s="5">
        <v>1.1418362352122251</v>
      </c>
      <c r="J235" s="5">
        <v>1.8666697382136842E-6</v>
      </c>
      <c r="K235" s="5">
        <v>0.51283624545311257</v>
      </c>
      <c r="L235" s="5">
        <v>1.0258991514562401E-6</v>
      </c>
      <c r="M235" s="5">
        <v>0.51283786286324806</v>
      </c>
      <c r="N235" s="5">
        <v>1.0400047563394746E-6</v>
      </c>
      <c r="O235" s="5">
        <v>0.51283705134039281</v>
      </c>
      <c r="P235" s="5">
        <v>7.3163585886419073E-7</v>
      </c>
      <c r="Q235" s="5">
        <v>0.34840453747867145</v>
      </c>
      <c r="R235" s="5">
        <v>8.1303475826552955E-7</v>
      </c>
      <c r="S235" s="5">
        <v>0.34840330633426064</v>
      </c>
      <c r="T235" s="5">
        <v>7.6778420034926551E-7</v>
      </c>
      <c r="U235" s="5">
        <v>0.34840406520748651</v>
      </c>
      <c r="V235" s="5">
        <v>7.5781442500997275E-7</v>
      </c>
      <c r="W235" s="5">
        <v>0.34840396696438586</v>
      </c>
      <c r="X235" s="5">
        <v>4.5064037789170611E-7</v>
      </c>
      <c r="Y235" s="5">
        <v>0.24157976084938992</v>
      </c>
      <c r="Z235" s="5">
        <v>1.0060343185619098E-6</v>
      </c>
      <c r="AA235" s="5">
        <v>0.24158112815447932</v>
      </c>
      <c r="AB235" s="5">
        <v>1.0315528971316943E-6</v>
      </c>
      <c r="AC235" s="5">
        <v>0.24158044690071559</v>
      </c>
      <c r="AD235" s="5">
        <v>7.2134240761245762E-7</v>
      </c>
      <c r="AE235" s="5">
        <v>0.23645731611466292</v>
      </c>
      <c r="AF235" s="5">
        <v>1.7047255351120776E-6</v>
      </c>
      <c r="AH235" s="5">
        <v>2.9129776064950822E-3</v>
      </c>
      <c r="AI235" s="5">
        <v>1.3712710254837303E-5</v>
      </c>
      <c r="AJ235" s="5">
        <v>0.32015203328567221</v>
      </c>
      <c r="AK235" s="5">
        <v>-5.1555815190561293E-6</v>
      </c>
      <c r="AM235" s="6">
        <v>0.7231044055925604</v>
      </c>
      <c r="AO235" s="7">
        <f t="shared" si="44"/>
        <v>-1.5016837170422903</v>
      </c>
      <c r="AP235" s="7">
        <f>MAX(J235/I235*1000000,I$230,'S-3 Medium-term 142Nd precision'!B$12)</f>
        <v>5.7512507610440293</v>
      </c>
      <c r="AQ235" s="10">
        <f t="shared" si="45"/>
        <v>4.0390016267632944</v>
      </c>
      <c r="AR235" s="10">
        <f>MAX(P235/O235*10000,O$230/100,'S-3 Medium-term 142Nd precision'!C$12)</f>
        <v>4.2563119610790796E-2</v>
      </c>
      <c r="AS235" s="7">
        <f t="shared" si="46"/>
        <v>-2.5608602985949247</v>
      </c>
      <c r="AT235" s="7">
        <f>MAX(X235/W235*1000000,W$230,'S-3 Medium-term 142Nd precision'!D$12)</f>
        <v>3.0853639530316457</v>
      </c>
      <c r="AU235" s="7">
        <f t="shared" si="47"/>
        <v>0.86146768052408618</v>
      </c>
      <c r="AV235" s="7">
        <f>MAX(AD235/AC235*1000000,AC$230,'S-3 Medium-term 142Nd precision'!E$12)</f>
        <v>7.7889300386222713</v>
      </c>
      <c r="AW235" s="7">
        <f t="shared" si="48"/>
        <v>-30.994919630100704</v>
      </c>
      <c r="AX235" s="7">
        <f>MAX(AF235/AE235*1000000,AE$230,'S-3 Medium-term 142Nd precision'!F$12)</f>
        <v>34.241021852437889</v>
      </c>
      <c r="AZ235" s="99">
        <v>4.5069377475133916E-6</v>
      </c>
      <c r="BB235" s="7" t="s">
        <v>179</v>
      </c>
      <c r="BC235" s="7" t="s">
        <v>124</v>
      </c>
    </row>
    <row r="236" spans="1:60" x14ac:dyDescent="0.3">
      <c r="A236" s="23">
        <v>44659</v>
      </c>
      <c r="B236" s="11" t="s">
        <v>169</v>
      </c>
      <c r="C236" s="11" t="s">
        <v>36</v>
      </c>
      <c r="D236" s="11" t="s">
        <v>174</v>
      </c>
      <c r="E236" s="5">
        <v>1.1418361592028066</v>
      </c>
      <c r="F236" s="5">
        <v>2.8213638609812961E-6</v>
      </c>
      <c r="G236" s="5">
        <v>1.1418421772838769</v>
      </c>
      <c r="H236" s="5">
        <v>2.7927063174257983E-6</v>
      </c>
      <c r="I236" s="5">
        <v>1.141839144466902</v>
      </c>
      <c r="J236" s="5">
        <v>1.992252201931132E-6</v>
      </c>
      <c r="K236" s="5">
        <v>0.51285920211067637</v>
      </c>
      <c r="L236" s="5">
        <v>1.074215090363858E-6</v>
      </c>
      <c r="M236" s="5">
        <v>0.51286083634206536</v>
      </c>
      <c r="N236" s="5">
        <v>1.0993602350778339E-6</v>
      </c>
      <c r="O236" s="5">
        <v>0.51286001851397733</v>
      </c>
      <c r="P236" s="5">
        <v>7.6969113754793127E-7</v>
      </c>
      <c r="Q236" s="5">
        <v>0.34840483221759055</v>
      </c>
      <c r="R236" s="5">
        <v>7.5590418795143302E-7</v>
      </c>
      <c r="S236" s="5">
        <v>0.348403333217228</v>
      </c>
      <c r="T236" s="5">
        <v>7.9669449244074498E-7</v>
      </c>
      <c r="U236" s="5">
        <v>0.34840350185255992</v>
      </c>
      <c r="V236" s="5">
        <v>8.5069685230360178E-7</v>
      </c>
      <c r="W236" s="5">
        <v>0.34840388874252615</v>
      </c>
      <c r="X236" s="5">
        <v>4.6402464647667326E-7</v>
      </c>
      <c r="Y236" s="5">
        <v>0.24158091336230048</v>
      </c>
      <c r="Z236" s="5">
        <v>1.0034900703066492E-6</v>
      </c>
      <c r="AA236" s="5">
        <v>0.2415794435718471</v>
      </c>
      <c r="AB236" s="5">
        <v>9.8765995886828151E-7</v>
      </c>
      <c r="AC236" s="5">
        <v>0.24158017718004179</v>
      </c>
      <c r="AD236" s="5">
        <v>7.0501702027320035E-7</v>
      </c>
      <c r="AE236" s="5">
        <v>0.23645919871216492</v>
      </c>
      <c r="AF236" s="5">
        <v>1.8394398766090922E-6</v>
      </c>
      <c r="AH236" s="5">
        <v>0.12854937488651075</v>
      </c>
      <c r="AI236" s="5">
        <v>1.1381384978052411E-5</v>
      </c>
      <c r="AJ236" s="5">
        <v>0.49032001522338076</v>
      </c>
      <c r="AK236" s="5">
        <v>-2.7264243627553229E-6</v>
      </c>
      <c r="AM236" s="6">
        <v>0.72244641354046357</v>
      </c>
      <c r="AO236" s="7">
        <f t="shared" si="44"/>
        <v>1.0461863000355009</v>
      </c>
      <c r="AP236" s="7">
        <f>MAX(J236/I236*1000000,I$230,'S-3 Medium-term 142Nd precision'!B$12)</f>
        <v>5.7512507610440293</v>
      </c>
      <c r="AQ236" s="10">
        <f t="shared" si="45"/>
        <v>4.4870279534414692</v>
      </c>
      <c r="AR236" s="10">
        <f>MAX(P236/O236*10000,O$230/100,'S-3 Medium-term 142Nd precision'!C$12)</f>
        <v>4.2563119610790796E-2</v>
      </c>
      <c r="AS236" s="7">
        <f t="shared" si="46"/>
        <v>-2.7853745602213209</v>
      </c>
      <c r="AT236" s="7">
        <f>MAX(X236/W236*1000000,W$230,'S-3 Medium-term 142Nd precision'!D$12)</f>
        <v>3.0853639530316457</v>
      </c>
      <c r="AU236" s="7">
        <f t="shared" si="47"/>
        <v>-0.255017157502202</v>
      </c>
      <c r="AV236" s="7">
        <f>MAX(AD236/AC236*1000000,AC$230,'S-3 Medium-term 142Nd precision'!E$12)</f>
        <v>7.7889300386222713</v>
      </c>
      <c r="AW236" s="7">
        <f t="shared" si="48"/>
        <v>-23.03348632792801</v>
      </c>
      <c r="AX236" s="7">
        <f>MAX(AF236/AE236*1000000,AE$230,'S-3 Medium-term 142Nd precision'!F$12)</f>
        <v>34.241021852437889</v>
      </c>
      <c r="AZ236" s="99">
        <v>4.2426977365705998E-6</v>
      </c>
      <c r="BB236" s="7" t="s">
        <v>180</v>
      </c>
      <c r="BC236" s="7" t="s">
        <v>124</v>
      </c>
    </row>
    <row r="237" spans="1:60" x14ac:dyDescent="0.3">
      <c r="A237" s="23">
        <v>44660</v>
      </c>
      <c r="B237" s="11" t="s">
        <v>169</v>
      </c>
      <c r="C237" s="11" t="s">
        <v>89</v>
      </c>
      <c r="D237" s="11" t="s">
        <v>175</v>
      </c>
      <c r="E237" s="5">
        <v>1.1418295152718136</v>
      </c>
      <c r="F237" s="5">
        <v>2.6113712268271032E-6</v>
      </c>
      <c r="G237" s="5">
        <v>1.1418337944774009</v>
      </c>
      <c r="H237" s="5">
        <v>2.5977931548110653E-6</v>
      </c>
      <c r="I237" s="5">
        <v>1.141831660490364</v>
      </c>
      <c r="J237" s="5">
        <v>1.8452485441124646E-6</v>
      </c>
      <c r="K237" s="5">
        <v>0.51285743019292584</v>
      </c>
      <c r="L237" s="5">
        <v>1.107261523615991E-6</v>
      </c>
      <c r="M237" s="5">
        <v>0.51286016530843681</v>
      </c>
      <c r="N237" s="5">
        <v>1.0384695125981273E-6</v>
      </c>
      <c r="O237" s="5">
        <v>0.51285879418623848</v>
      </c>
      <c r="P237" s="5">
        <v>7.6309378071021228E-7</v>
      </c>
      <c r="Q237" s="5">
        <v>0.34840518229205403</v>
      </c>
      <c r="R237" s="5">
        <v>8.2809114778719571E-7</v>
      </c>
      <c r="S237" s="5">
        <v>0.34840455816101745</v>
      </c>
      <c r="T237" s="5">
        <v>8.1426572640974028E-7</v>
      </c>
      <c r="U237" s="5">
        <v>0.34840577634870323</v>
      </c>
      <c r="V237" s="5">
        <v>7.8403855417802072E-7</v>
      </c>
      <c r="W237" s="5">
        <v>0.34840517189748771</v>
      </c>
      <c r="X237" s="5">
        <v>4.6740577574871566E-7</v>
      </c>
      <c r="Y237" s="5">
        <v>0.24157849682448199</v>
      </c>
      <c r="Z237" s="5">
        <v>9.6650002947805479E-7</v>
      </c>
      <c r="AA237" s="5">
        <v>0.2415802389070206</v>
      </c>
      <c r="AB237" s="5">
        <v>9.3899879781613891E-7</v>
      </c>
      <c r="AC237" s="5">
        <v>0.24157937167608073</v>
      </c>
      <c r="AD237" s="5">
        <v>6.7536231934490464E-7</v>
      </c>
      <c r="AE237" s="5">
        <v>0.23645709759802652</v>
      </c>
      <c r="AF237" s="5">
        <v>1.7268190966963178E-6</v>
      </c>
      <c r="AH237" s="5">
        <v>0.19435619090589051</v>
      </c>
      <c r="AI237" s="5">
        <v>2.2166932477060689E-5</v>
      </c>
      <c r="AJ237" s="5">
        <v>0.62792321411213203</v>
      </c>
      <c r="AK237" s="5">
        <v>-2.9491227954117775E-6</v>
      </c>
      <c r="AM237" s="6">
        <v>0.72212755524526806</v>
      </c>
      <c r="AO237" s="7">
        <f t="shared" si="44"/>
        <v>-5.5081382770438836</v>
      </c>
      <c r="AP237" s="7">
        <f>MAX(J237/I237*1000000,I$230,'S-3 Medium-term 142Nd precision'!B$12)</f>
        <v>5.7512507610440293</v>
      </c>
      <c r="AQ237" s="10">
        <f t="shared" si="45"/>
        <v>4.4631446899012772</v>
      </c>
      <c r="AR237" s="10">
        <f>MAX(P237/O237*10000,O$230/100,'S-3 Medium-term 142Nd precision'!C$12)</f>
        <v>4.2563119610790796E-2</v>
      </c>
      <c r="AS237" s="7">
        <f t="shared" si="46"/>
        <v>0.89756764842796599</v>
      </c>
      <c r="AT237" s="7">
        <f>MAX(X237/W237*1000000,W$230,'S-3 Medium-term 142Nd precision'!D$12)</f>
        <v>3.0853639530316457</v>
      </c>
      <c r="AU237" s="7">
        <f t="shared" si="47"/>
        <v>-3.5893294552113986</v>
      </c>
      <c r="AV237" s="7">
        <f>MAX(AD237/AC237*1000000,AC$230,'S-3 Medium-term 142Nd precision'!E$12)</f>
        <v>7.7889300386222713</v>
      </c>
      <c r="AW237" s="7">
        <f t="shared" si="48"/>
        <v>-31.91901818233589</v>
      </c>
      <c r="AX237" s="7">
        <f>MAX(AF237/AE237*1000000,AE$230,'S-3 Medium-term 142Nd precision'!F$12)</f>
        <v>34.241021852437889</v>
      </c>
      <c r="AZ237" s="99">
        <v>4.3268984921157607E-6</v>
      </c>
      <c r="BB237" s="7" t="s">
        <v>181</v>
      </c>
      <c r="BC237" s="7" t="s">
        <v>124</v>
      </c>
    </row>
    <row r="238" spans="1:60" x14ac:dyDescent="0.3">
      <c r="A238" s="23">
        <v>44661</v>
      </c>
      <c r="B238" s="11" t="s">
        <v>169</v>
      </c>
      <c r="C238" s="11" t="s">
        <v>37</v>
      </c>
      <c r="D238" s="11" t="s">
        <v>176</v>
      </c>
      <c r="E238" s="5">
        <v>1.1418311418519658</v>
      </c>
      <c r="F238" s="5">
        <v>2.9920023971537492E-6</v>
      </c>
      <c r="G238" s="5">
        <v>1.1418359065509358</v>
      </c>
      <c r="H238" s="5">
        <v>3.0335598051487575E-6</v>
      </c>
      <c r="I238" s="5">
        <v>1.1418335304652978</v>
      </c>
      <c r="J238" s="5">
        <v>2.1342292290865078E-6</v>
      </c>
      <c r="K238" s="5">
        <v>0.51285965396250865</v>
      </c>
      <c r="L238" s="5">
        <v>1.2089928639681005E-6</v>
      </c>
      <c r="M238" s="5">
        <v>0.51286126119710185</v>
      </c>
      <c r="N238" s="5">
        <v>1.1240268929228347E-6</v>
      </c>
      <c r="O238" s="5">
        <v>0.51286045546316628</v>
      </c>
      <c r="P238" s="5">
        <v>8.2656645788291457E-7</v>
      </c>
      <c r="Q238" s="5">
        <v>0.3484041527473371</v>
      </c>
      <c r="R238" s="5">
        <v>9.1020221858060316E-7</v>
      </c>
      <c r="S238" s="5">
        <v>0.34840320981139866</v>
      </c>
      <c r="T238" s="5">
        <v>8.762033453023369E-7</v>
      </c>
      <c r="U238" s="5">
        <v>0.34840345820655266</v>
      </c>
      <c r="V238" s="5">
        <v>8.4450809355608703E-7</v>
      </c>
      <c r="W238" s="5">
        <v>0.34840360915483132</v>
      </c>
      <c r="X238" s="5">
        <v>5.0679578392858868E-7</v>
      </c>
      <c r="Y238" s="5">
        <v>0.24158162235294245</v>
      </c>
      <c r="Z238" s="5">
        <v>1.0947139648522334E-6</v>
      </c>
      <c r="AA238" s="5">
        <v>0.24157713374014891</v>
      </c>
      <c r="AB238" s="5">
        <v>1.1404039009427101E-6</v>
      </c>
      <c r="AC238" s="5">
        <v>0.24157936623440684</v>
      </c>
      <c r="AD238" s="5">
        <v>8.0134630701757213E-7</v>
      </c>
      <c r="AE238" s="5">
        <v>0.23645756977746085</v>
      </c>
      <c r="AF238" s="5">
        <v>1.8231151401797957E-6</v>
      </c>
      <c r="AH238" s="5">
        <v>0.14180048427751182</v>
      </c>
      <c r="AI238" s="5">
        <v>9.2088797487364052E-6</v>
      </c>
      <c r="AJ238" s="5">
        <v>0.53428805989021189</v>
      </c>
      <c r="AK238" s="5">
        <v>-4.1723026958241707E-6</v>
      </c>
      <c r="AM238" s="6">
        <v>0.72266202884443087</v>
      </c>
      <c r="AO238" s="7">
        <f t="shared" si="44"/>
        <v>-3.8704497293817752</v>
      </c>
      <c r="AP238" s="7">
        <f>MAX(J238/I238*1000000,I$230,'S-3 Medium-term 142Nd precision'!B$12)</f>
        <v>5.7512507610440293</v>
      </c>
      <c r="AQ238" s="10">
        <f t="shared" si="45"/>
        <v>4.4955516291711461</v>
      </c>
      <c r="AR238" s="10">
        <f>MAX(P238/O238*10000,O$230/100,'S-3 Medium-term 142Nd precision'!C$12)</f>
        <v>4.2563119610790796E-2</v>
      </c>
      <c r="AS238" s="7">
        <f t="shared" si="46"/>
        <v>-3.5878538812150751</v>
      </c>
      <c r="AT238" s="7">
        <f>MAX(X238/W238*1000000,W$230,'S-3 Medium-term 142Nd precision'!D$12)</f>
        <v>3.0853639530316457</v>
      </c>
      <c r="AU238" s="7">
        <f t="shared" si="47"/>
        <v>-3.6118547822594493</v>
      </c>
      <c r="AV238" s="7">
        <f>MAX(AD238/AC238*1000000,AC$230,'S-3 Medium-term 142Nd precision'!E$12)</f>
        <v>7.7889300386222713</v>
      </c>
      <c r="AW238" s="7">
        <f t="shared" si="48"/>
        <v>-29.922189296094359</v>
      </c>
      <c r="AX238" s="7">
        <f>MAX(AF238/AE238*1000000,AE$230,'S-3 Medium-term 142Nd precision'!F$12)</f>
        <v>34.241021852437889</v>
      </c>
      <c r="AZ238" s="99">
        <v>5.5590566519864159E-6</v>
      </c>
      <c r="BB238" s="7" t="s">
        <v>182</v>
      </c>
      <c r="BC238" s="7" t="s">
        <v>124</v>
      </c>
    </row>
    <row r="239" spans="1:60" s="39" customFormat="1" ht="15" thickBot="1" x14ac:dyDescent="0.35">
      <c r="A239" s="38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M239" s="41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</row>
    <row r="241" spans="1:60" x14ac:dyDescent="0.3">
      <c r="A241" s="24" t="s">
        <v>185</v>
      </c>
      <c r="AL241" s="4"/>
      <c r="AN241" s="4"/>
    </row>
    <row r="242" spans="1:60" ht="16.2" x14ac:dyDescent="0.35">
      <c r="A242" s="25" t="s">
        <v>0</v>
      </c>
      <c r="B242" s="26" t="s">
        <v>1</v>
      </c>
      <c r="C242" s="26" t="s">
        <v>2</v>
      </c>
      <c r="D242" s="26" t="s">
        <v>3</v>
      </c>
      <c r="E242" s="27" t="s">
        <v>41</v>
      </c>
      <c r="F242" s="27" t="s">
        <v>286</v>
      </c>
      <c r="G242" s="27" t="s">
        <v>42</v>
      </c>
      <c r="H242" s="27" t="s">
        <v>286</v>
      </c>
      <c r="I242" s="27" t="s">
        <v>43</v>
      </c>
      <c r="J242" s="27" t="s">
        <v>286</v>
      </c>
      <c r="K242" s="27" t="s">
        <v>44</v>
      </c>
      <c r="L242" s="27" t="s">
        <v>286</v>
      </c>
      <c r="M242" s="27" t="s">
        <v>45</v>
      </c>
      <c r="N242" s="27" t="s">
        <v>286</v>
      </c>
      <c r="O242" s="27" t="s">
        <v>46</v>
      </c>
      <c r="P242" s="27" t="s">
        <v>286</v>
      </c>
      <c r="Q242" s="27" t="s">
        <v>47</v>
      </c>
      <c r="R242" s="27" t="s">
        <v>286</v>
      </c>
      <c r="S242" s="27" t="s">
        <v>48</v>
      </c>
      <c r="T242" s="27" t="s">
        <v>286</v>
      </c>
      <c r="U242" s="27" t="s">
        <v>49</v>
      </c>
      <c r="V242" s="27" t="s">
        <v>286</v>
      </c>
      <c r="W242" s="27" t="s">
        <v>50</v>
      </c>
      <c r="X242" s="27" t="s">
        <v>286</v>
      </c>
      <c r="Y242" s="27" t="s">
        <v>51</v>
      </c>
      <c r="Z242" s="27" t="s">
        <v>286</v>
      </c>
      <c r="AA242" s="27" t="s">
        <v>52</v>
      </c>
      <c r="AB242" s="27" t="s">
        <v>286</v>
      </c>
      <c r="AC242" s="27" t="s">
        <v>53</v>
      </c>
      <c r="AD242" s="27" t="s">
        <v>286</v>
      </c>
      <c r="AE242" s="27" t="s">
        <v>54</v>
      </c>
      <c r="AF242" s="27" t="s">
        <v>286</v>
      </c>
      <c r="AG242" s="27"/>
      <c r="AH242" s="27" t="s">
        <v>55</v>
      </c>
      <c r="AI242" s="27" t="s">
        <v>56</v>
      </c>
      <c r="AJ242" s="27" t="s">
        <v>57</v>
      </c>
      <c r="AK242" s="27" t="s">
        <v>58</v>
      </c>
      <c r="AL242" s="28"/>
      <c r="AM242" s="29" t="s">
        <v>59</v>
      </c>
      <c r="AN242" s="28"/>
      <c r="AO242" s="30" t="s">
        <v>60</v>
      </c>
      <c r="AP242" s="30" t="s">
        <v>61</v>
      </c>
      <c r="AQ242" s="30" t="s">
        <v>62</v>
      </c>
      <c r="AR242" s="30" t="s">
        <v>63</v>
      </c>
      <c r="AS242" s="30"/>
      <c r="AT242" s="30" t="s">
        <v>64</v>
      </c>
      <c r="AU242" s="30" t="s">
        <v>65</v>
      </c>
      <c r="AV242" s="30" t="s">
        <v>66</v>
      </c>
      <c r="AW242" s="30" t="s">
        <v>67</v>
      </c>
      <c r="AX242" s="30"/>
      <c r="AY242" s="30" t="s">
        <v>68</v>
      </c>
      <c r="AZ242" s="30" t="s">
        <v>69</v>
      </c>
      <c r="BA242" s="30" t="s">
        <v>70</v>
      </c>
      <c r="BB242" s="30" t="s">
        <v>71</v>
      </c>
      <c r="BC242" s="30"/>
      <c r="BD242" s="30" t="s">
        <v>72</v>
      </c>
      <c r="BE242" s="30" t="s">
        <v>73</v>
      </c>
      <c r="BF242" s="30" t="s">
        <v>74</v>
      </c>
      <c r="BG242" s="97"/>
      <c r="BH242" s="98" t="s">
        <v>339</v>
      </c>
    </row>
    <row r="243" spans="1:60" x14ac:dyDescent="0.3">
      <c r="A243" s="23">
        <v>44840</v>
      </c>
      <c r="B243" s="11" t="s">
        <v>183</v>
      </c>
      <c r="C243" s="11" t="s">
        <v>32</v>
      </c>
      <c r="D243" s="11" t="s">
        <v>33</v>
      </c>
      <c r="E243" s="5">
        <v>1.1418428473418638</v>
      </c>
      <c r="F243" s="5">
        <v>3.5790739092353857E-6</v>
      </c>
      <c r="G243" s="5">
        <v>1.1418377255809913</v>
      </c>
      <c r="H243" s="5">
        <v>3.6491802495612262E-6</v>
      </c>
      <c r="I243" s="5">
        <v>1.1418402834801931</v>
      </c>
      <c r="J243" s="5">
        <v>2.5602415506397308E-6</v>
      </c>
      <c r="K243" s="5">
        <v>0.51210421405372408</v>
      </c>
      <c r="L243" s="5">
        <v>1.4220643818983752E-6</v>
      </c>
      <c r="M243" s="5">
        <v>0.51210340589711989</v>
      </c>
      <c r="N243" s="5">
        <v>1.3925882843461649E-6</v>
      </c>
      <c r="O243" s="5">
        <v>0.51210381091295887</v>
      </c>
      <c r="P243" s="5">
        <v>9.9503877548987785E-7</v>
      </c>
      <c r="Q243" s="5">
        <v>0.34840536042425718</v>
      </c>
      <c r="R243" s="5">
        <v>1.1206642624818081E-6</v>
      </c>
      <c r="S243" s="5">
        <v>0.34840390229389834</v>
      </c>
      <c r="T243" s="5">
        <v>1.1530579005537442E-6</v>
      </c>
      <c r="U243" s="5">
        <v>0.34840650124593003</v>
      </c>
      <c r="V243" s="5">
        <v>1.098131532619437E-6</v>
      </c>
      <c r="W243" s="5">
        <v>0.34840525457283028</v>
      </c>
      <c r="X243" s="5">
        <v>6.5124357852367252E-7</v>
      </c>
      <c r="Y243" s="5">
        <v>0.24157915905728924</v>
      </c>
      <c r="Z243" s="5">
        <v>1.2940828779874241E-6</v>
      </c>
      <c r="AA243" s="5">
        <v>0.24158217000796492</v>
      </c>
      <c r="AB243" s="5">
        <v>1.2820114956879414E-6</v>
      </c>
      <c r="AC243" s="5">
        <v>0.2415806768870557</v>
      </c>
      <c r="AD243" s="5">
        <v>9.1604890565362531E-7</v>
      </c>
      <c r="AE243" s="5">
        <v>0.23647172361645255</v>
      </c>
      <c r="AF243" s="5">
        <v>2.2692723285754111E-6</v>
      </c>
      <c r="AH243" s="5">
        <v>1.4476608969410943E-5</v>
      </c>
      <c r="AI243" s="5">
        <v>9.4966968205305645E-6</v>
      </c>
      <c r="AJ243" s="5">
        <v>5.2218504366087232E-5</v>
      </c>
      <c r="AK243" s="5">
        <v>-2.4218114773361292E-6</v>
      </c>
      <c r="AM243" s="6">
        <v>0.72172643539948989</v>
      </c>
      <c r="AO243" s="7">
        <v>-10.703654701238463</v>
      </c>
      <c r="AP243" s="7">
        <v>18.448834576245687</v>
      </c>
      <c r="AQ243" s="7">
        <v>56.791354987151266</v>
      </c>
      <c r="AR243" s="7">
        <v>-4.7924916568575782</v>
      </c>
      <c r="AT243" s="7">
        <v>-3.8209824962942562</v>
      </c>
      <c r="AU243" s="7">
        <v>-11.127714515613008</v>
      </c>
      <c r="AV243" s="7">
        <v>41.131369918234739</v>
      </c>
      <c r="AW243" s="7">
        <v>-7.1879511051031741</v>
      </c>
      <c r="AY243" s="7">
        <v>4.0223296438046674</v>
      </c>
      <c r="AZ243" s="7">
        <v>-2.5528270535257747</v>
      </c>
      <c r="BA243" s="7">
        <v>4.716196489562563</v>
      </c>
      <c r="BB243" s="7">
        <v>-15.053834683476097</v>
      </c>
      <c r="BD243" s="7">
        <v>25.132234480862436</v>
      </c>
      <c r="BE243" s="7">
        <v>-17.599629496434233</v>
      </c>
      <c r="BF243" s="7">
        <v>28.011658577575815</v>
      </c>
      <c r="BH243" s="99">
        <v>2.4169570948240351E-6</v>
      </c>
    </row>
    <row r="244" spans="1:60" x14ac:dyDescent="0.3">
      <c r="A244" s="23">
        <v>44840</v>
      </c>
      <c r="B244" s="11" t="s">
        <v>183</v>
      </c>
      <c r="C244" s="11" t="s">
        <v>28</v>
      </c>
      <c r="D244" s="11" t="s">
        <v>33</v>
      </c>
      <c r="E244" s="5">
        <v>1.1418365633583412</v>
      </c>
      <c r="F244" s="5">
        <v>3.1129233175129205E-6</v>
      </c>
      <c r="G244" s="5">
        <v>1.1418410585281464</v>
      </c>
      <c r="H244" s="5">
        <v>2.9818663916862237E-6</v>
      </c>
      <c r="I244" s="5">
        <v>1.1418388109432442</v>
      </c>
      <c r="J244" s="5">
        <v>2.1584821443035891E-6</v>
      </c>
      <c r="K244" s="5">
        <v>0.51210364417696608</v>
      </c>
      <c r="L244" s="5">
        <v>1.1961177551405452E-6</v>
      </c>
      <c r="M244" s="5">
        <v>0.51210487160424467</v>
      </c>
      <c r="N244" s="5">
        <v>1.2567251864456597E-6</v>
      </c>
      <c r="O244" s="5">
        <v>0.51210425895979306</v>
      </c>
      <c r="P244" s="5">
        <v>8.6793039434394431E-7</v>
      </c>
      <c r="Q244" s="5">
        <v>0.34840484673730521</v>
      </c>
      <c r="R244" s="5">
        <v>9.8653484780839246E-7</v>
      </c>
      <c r="S244" s="5">
        <v>0.34840457434457578</v>
      </c>
      <c r="T244" s="5">
        <v>9.1811616726567849E-7</v>
      </c>
      <c r="U244" s="5">
        <v>0.3484053394553227</v>
      </c>
      <c r="V244" s="5">
        <v>8.9276145788551291E-7</v>
      </c>
      <c r="W244" s="5">
        <v>0.34840491923482714</v>
      </c>
      <c r="X244" s="5">
        <v>5.3902245579148588E-7</v>
      </c>
      <c r="Y244" s="5">
        <v>0.24158090108398542</v>
      </c>
      <c r="Z244" s="5">
        <v>1.2405312300804425E-6</v>
      </c>
      <c r="AA244" s="5">
        <v>0.24158037448461758</v>
      </c>
      <c r="AB244" s="5">
        <v>1.2394847278560872E-6</v>
      </c>
      <c r="AC244" s="5">
        <v>0.24158063709922026</v>
      </c>
      <c r="AD244" s="5">
        <v>8.7657584388037326E-7</v>
      </c>
      <c r="AE244" s="5">
        <v>0.23647827017468009</v>
      </c>
      <c r="AF244" s="5">
        <v>2.0957622849074309E-6</v>
      </c>
      <c r="AH244" s="5">
        <v>2.6301144989351455E-5</v>
      </c>
      <c r="AI244" s="5">
        <v>2.8114272805546269E-5</v>
      </c>
      <c r="AJ244" s="5">
        <v>5.8741580594418665E-5</v>
      </c>
      <c r="AK244" s="5">
        <v>-1.8802003885341448E-6</v>
      </c>
      <c r="AM244" s="6">
        <v>0.72164430383818068</v>
      </c>
      <c r="AO244" s="7">
        <v>-21.811183706810233</v>
      </c>
      <c r="AP244" s="7">
        <v>38.588652014226454</v>
      </c>
      <c r="AQ244" s="7">
        <v>72.687118235714721</v>
      </c>
      <c r="AR244" s="7">
        <v>-3.4993190138887798</v>
      </c>
      <c r="AT244" s="7">
        <v>-8.8604442993744925</v>
      </c>
      <c r="AU244" s="7">
        <v>-4.4852948157814154</v>
      </c>
      <c r="AV244" s="7">
        <v>54.364417772179152</v>
      </c>
      <c r="AW244" s="7">
        <v>-0.20821219326450091</v>
      </c>
      <c r="AY244" s="7">
        <v>2.4963214593221039</v>
      </c>
      <c r="AZ244" s="7">
        <v>4.6192981710824199</v>
      </c>
      <c r="BA244" s="7">
        <v>-0.58689550774815302</v>
      </c>
      <c r="BB244" s="7">
        <v>-20.38587891295407</v>
      </c>
      <c r="BD244" s="7">
        <v>37.570222919836027</v>
      </c>
      <c r="BE244" s="7">
        <v>-18.068505395985035</v>
      </c>
      <c r="BF244" s="7">
        <v>35.203694396024332</v>
      </c>
      <c r="BH244" s="99">
        <v>1.0850165432996218E-6</v>
      </c>
    </row>
    <row r="245" spans="1:60" x14ac:dyDescent="0.3">
      <c r="A245" s="23">
        <v>44841</v>
      </c>
      <c r="B245" s="11" t="s">
        <v>183</v>
      </c>
      <c r="C245" s="11" t="s">
        <v>5</v>
      </c>
      <c r="D245" s="11" t="s">
        <v>33</v>
      </c>
      <c r="E245" s="5">
        <v>1.1418412700956069</v>
      </c>
      <c r="F245" s="5">
        <v>3.3563388464011409E-6</v>
      </c>
      <c r="G245" s="5">
        <v>1.1418371022641465</v>
      </c>
      <c r="H245" s="5">
        <v>3.3749098283366843E-6</v>
      </c>
      <c r="I245" s="5">
        <v>1.1418391861798765</v>
      </c>
      <c r="J245" s="5">
        <v>2.3820195324493297E-6</v>
      </c>
      <c r="K245" s="5">
        <v>0.51210453250452215</v>
      </c>
      <c r="L245" s="5">
        <v>1.288376641500971E-6</v>
      </c>
      <c r="M245" s="5">
        <v>0.51210476778967196</v>
      </c>
      <c r="N245" s="5">
        <v>1.251462273427454E-6</v>
      </c>
      <c r="O245" s="5">
        <v>0.51210465045587072</v>
      </c>
      <c r="P245" s="5">
        <v>8.9763177924691981E-7</v>
      </c>
      <c r="Q245" s="5">
        <v>0.34840658722744833</v>
      </c>
      <c r="R245" s="5">
        <v>9.8908629589331264E-7</v>
      </c>
      <c r="S245" s="5">
        <v>0.34840448432098881</v>
      </c>
      <c r="T245" s="5">
        <v>9.9578193770546544E-7</v>
      </c>
      <c r="U245" s="5">
        <v>0.34840448310397654</v>
      </c>
      <c r="V245" s="5">
        <v>9.9807653327799274E-7</v>
      </c>
      <c r="W245" s="5">
        <v>0.34840518162049483</v>
      </c>
      <c r="X245" s="5">
        <v>5.7574228049364572E-7</v>
      </c>
      <c r="Y245" s="5">
        <v>0.24157689224948048</v>
      </c>
      <c r="Z245" s="5">
        <v>1.3327234504872243E-6</v>
      </c>
      <c r="AA245" s="5">
        <v>0.24158270880450386</v>
      </c>
      <c r="AB245" s="5">
        <v>1.2839997622162319E-6</v>
      </c>
      <c r="AC245" s="5">
        <v>0.24157980307587668</v>
      </c>
      <c r="AD245" s="5">
        <v>9.4078317052868599E-7</v>
      </c>
      <c r="AE245" s="5">
        <v>0.23648131050765966</v>
      </c>
      <c r="AF245" s="5">
        <v>2.1514697847839495E-6</v>
      </c>
      <c r="AH245" s="5">
        <v>1.3326288381014656E-5</v>
      </c>
      <c r="AI245" s="5">
        <v>7.2179058708540407E-6</v>
      </c>
      <c r="AJ245" s="5">
        <v>3.454615356117165E-5</v>
      </c>
      <c r="AK245" s="5">
        <v>-5.7728002989969292E-7</v>
      </c>
      <c r="AM245" s="6">
        <v>0.72316617339671418</v>
      </c>
      <c r="AO245" s="7">
        <v>-22.042263679078467</v>
      </c>
      <c r="AP245" s="7">
        <v>55.898648218644098</v>
      </c>
      <c r="AQ245" s="7">
        <v>78.331400591435951</v>
      </c>
      <c r="AR245" s="7">
        <v>-6.7000160867136671</v>
      </c>
      <c r="AT245" s="7">
        <v>-18.055666154537242</v>
      </c>
      <c r="AU245" s="7">
        <v>6.3111700221440969</v>
      </c>
      <c r="AV245" s="7">
        <v>54.436547727521045</v>
      </c>
      <c r="AW245" s="7">
        <v>-4.8391389251278838</v>
      </c>
      <c r="AY245" s="7">
        <v>15.41000205729226</v>
      </c>
      <c r="AZ245" s="7">
        <v>4.4035476109982596</v>
      </c>
      <c r="BA245" s="7">
        <v>-7.4483564137528546</v>
      </c>
      <c r="BB245" s="7">
        <v>-22.159395220322509</v>
      </c>
      <c r="BD245" s="7">
        <v>12.596696804978436</v>
      </c>
      <c r="BE245" s="7">
        <v>-38.100363237036916</v>
      </c>
      <c r="BF245" s="7">
        <v>62.376531401620028</v>
      </c>
      <c r="BH245" s="99">
        <v>2.728958597224366E-6</v>
      </c>
    </row>
    <row r="246" spans="1:60" x14ac:dyDescent="0.3">
      <c r="A246" s="23">
        <v>44843</v>
      </c>
      <c r="B246" s="11" t="s">
        <v>183</v>
      </c>
      <c r="C246" s="11" t="s">
        <v>34</v>
      </c>
      <c r="D246" s="11" t="s">
        <v>33</v>
      </c>
      <c r="E246" s="5">
        <v>1.1418386980990491</v>
      </c>
      <c r="F246" s="5">
        <v>3.2302708444306421E-6</v>
      </c>
      <c r="G246" s="5">
        <v>1.1418390397020677</v>
      </c>
      <c r="H246" s="5">
        <v>3.1826537564172027E-6</v>
      </c>
      <c r="I246" s="5">
        <v>1.141838867839678</v>
      </c>
      <c r="J246" s="5">
        <v>2.266642547466787E-6</v>
      </c>
      <c r="K246" s="5">
        <v>0.51210368753228386</v>
      </c>
      <c r="L246" s="5">
        <v>1.1957265359774477E-6</v>
      </c>
      <c r="M246" s="5">
        <v>0.51210497491683515</v>
      </c>
      <c r="N246" s="5">
        <v>1.2455363978159947E-6</v>
      </c>
      <c r="O246" s="5">
        <v>0.51210433409562028</v>
      </c>
      <c r="P246" s="5">
        <v>8.6393348538074959E-7</v>
      </c>
      <c r="Q246" s="5">
        <v>0.34840487364933276</v>
      </c>
      <c r="R246" s="5">
        <v>9.5020883537397129E-7</v>
      </c>
      <c r="S246" s="5">
        <v>0.3484037246580437</v>
      </c>
      <c r="T246" s="5">
        <v>9.0076405362795758E-7</v>
      </c>
      <c r="U246" s="5">
        <v>0.34840468413158932</v>
      </c>
      <c r="V246" s="5">
        <v>1.0234847217662467E-6</v>
      </c>
      <c r="W246" s="5">
        <v>0.3484044263101071</v>
      </c>
      <c r="X246" s="5">
        <v>5.5425076020073011E-7</v>
      </c>
      <c r="Y246" s="5">
        <v>0.24158247039703487</v>
      </c>
      <c r="Z246" s="5">
        <v>1.1878894069943472E-6</v>
      </c>
      <c r="AA246" s="5">
        <v>0.24157840222594551</v>
      </c>
      <c r="AB246" s="5">
        <v>1.1674891156403464E-6</v>
      </c>
      <c r="AC246" s="5">
        <v>0.24158044174537846</v>
      </c>
      <c r="AD246" s="5">
        <v>8.4126654018273768E-7</v>
      </c>
      <c r="AE246" s="5">
        <v>0.23647552750538339</v>
      </c>
      <c r="AF246" s="5">
        <v>2.0745839615009405E-6</v>
      </c>
      <c r="AH246" s="5">
        <v>1.9340327861548685E-5</v>
      </c>
      <c r="AI246" s="5">
        <v>2.0692986470809164E-5</v>
      </c>
      <c r="AJ246" s="5">
        <v>5.320103871577033E-5</v>
      </c>
      <c r="AK246" s="5">
        <v>-1.8582651536361088E-6</v>
      </c>
      <c r="AM246" s="6">
        <v>0.72169389084455637</v>
      </c>
      <c r="AO246" s="7">
        <v>-14.639323948628657</v>
      </c>
      <c r="AP246" s="7">
        <v>28.56344526747101</v>
      </c>
      <c r="AQ246" s="7">
        <v>69.949436953153921</v>
      </c>
      <c r="AR246" s="7">
        <v>0.12818102401723763</v>
      </c>
      <c r="AT246" s="7">
        <v>-1.0119697502197766</v>
      </c>
      <c r="AU246" s="7">
        <v>-13.891768479323829</v>
      </c>
      <c r="AV246" s="7">
        <v>52.626608604500191</v>
      </c>
      <c r="AW246" s="7">
        <v>-0.63061981359080477</v>
      </c>
      <c r="AY246" s="7">
        <v>-2.9745559908533892</v>
      </c>
      <c r="AZ246" s="7">
        <v>1.3982061106698751</v>
      </c>
      <c r="BA246" s="7">
        <v>3.8026334057139621</v>
      </c>
      <c r="BB246" s="7">
        <v>-25.076854390571057</v>
      </c>
      <c r="BD246" s="7">
        <v>34.627542128351507</v>
      </c>
      <c r="BE246" s="7">
        <v>-5.7362801368920913</v>
      </c>
      <c r="BF246" s="7">
        <v>20.325670965659626</v>
      </c>
      <c r="BH246" s="99">
        <v>3.4590003614227628E-6</v>
      </c>
    </row>
    <row r="247" spans="1:60" x14ac:dyDescent="0.3">
      <c r="A247" s="23">
        <v>44845</v>
      </c>
      <c r="B247" s="11" t="s">
        <v>183</v>
      </c>
      <c r="C247" s="11" t="s">
        <v>184</v>
      </c>
      <c r="D247" s="11" t="s">
        <v>33</v>
      </c>
      <c r="E247" s="5">
        <v>1.141841104416458</v>
      </c>
      <c r="F247" s="5">
        <v>3.9073057947447252E-6</v>
      </c>
      <c r="G247" s="5">
        <v>1.1418399596158473</v>
      </c>
      <c r="H247" s="5">
        <v>3.8968475247903543E-6</v>
      </c>
      <c r="I247" s="5">
        <v>1.1418405346784803</v>
      </c>
      <c r="J247" s="5">
        <v>2.7579217523925117E-6</v>
      </c>
      <c r="K247" s="5">
        <v>0.51210381604540489</v>
      </c>
      <c r="L247" s="5">
        <v>1.6181105869768398E-6</v>
      </c>
      <c r="M247" s="5">
        <v>0.51210539443020164</v>
      </c>
      <c r="N247" s="5">
        <v>1.4496714094575839E-6</v>
      </c>
      <c r="O247" s="5">
        <v>0.51210460247517009</v>
      </c>
      <c r="P247" s="5">
        <v>1.0873858949283426E-6</v>
      </c>
      <c r="Q247" s="5">
        <v>0.34840684170511166</v>
      </c>
      <c r="R247" s="5">
        <v>1.0988540860031758E-6</v>
      </c>
      <c r="S247" s="5">
        <v>0.34840470191952699</v>
      </c>
      <c r="T247" s="5">
        <v>1.0788867721901746E-6</v>
      </c>
      <c r="U247" s="5">
        <v>0.34840642347745704</v>
      </c>
      <c r="V247" s="5">
        <v>1.096804302806315E-6</v>
      </c>
      <c r="W247" s="5">
        <v>0.34840598767639552</v>
      </c>
      <c r="X247" s="5">
        <v>6.3183298942973989E-7</v>
      </c>
      <c r="Y247" s="5">
        <v>0.24157825342557421</v>
      </c>
      <c r="Z247" s="5">
        <v>1.4572310183113954E-6</v>
      </c>
      <c r="AA247" s="5">
        <v>0.24158130300044511</v>
      </c>
      <c r="AB247" s="5">
        <v>1.3383947168291206E-6</v>
      </c>
      <c r="AC247" s="5">
        <v>0.2415797817426103</v>
      </c>
      <c r="AD247" s="5">
        <v>9.9396605634311953E-7</v>
      </c>
      <c r="AE247" s="5">
        <v>0.23647058643199378</v>
      </c>
      <c r="AF247" s="5">
        <v>2.6437017461201084E-6</v>
      </c>
      <c r="AH247" s="5">
        <v>3.7556105942371965E-5</v>
      </c>
      <c r="AI247" s="5">
        <v>2.229924014768294E-5</v>
      </c>
      <c r="AJ247" s="5">
        <v>4.6556996742120501E-5</v>
      </c>
      <c r="AK247" s="5">
        <v>-3.7954649901770837E-7</v>
      </c>
      <c r="AM247" s="6">
        <v>0.72255010071288295</v>
      </c>
      <c r="AO247" s="7">
        <v>-17.392018751394289</v>
      </c>
      <c r="AP247" s="7">
        <v>15.531670371826678</v>
      </c>
      <c r="AQ247" s="7">
        <v>72.318586873398871</v>
      </c>
      <c r="AR247" s="7">
        <v>13.876342103147365</v>
      </c>
      <c r="AT247" s="7">
        <v>4.4925792277439314</v>
      </c>
      <c r="AU247" s="7">
        <v>-23.739336595496319</v>
      </c>
      <c r="AV247" s="7">
        <v>54.701185317806988</v>
      </c>
      <c r="AW247" s="7">
        <v>11.682890353803543</v>
      </c>
      <c r="AY247" s="7">
        <v>16.816386533724526</v>
      </c>
      <c r="AZ247" s="7">
        <v>-9.4646129946696078</v>
      </c>
      <c r="BA247" s="7">
        <v>13.205585623454752</v>
      </c>
      <c r="BB247" s="7">
        <v>-24.297093898173472</v>
      </c>
      <c r="BD247" s="7">
        <v>24.483361705351925</v>
      </c>
      <c r="BE247" s="7">
        <v>-31.996110164356217</v>
      </c>
      <c r="BF247" s="7">
        <v>21.403811861331334</v>
      </c>
      <c r="BH247" s="99">
        <v>1.6879425924280304E-6</v>
      </c>
    </row>
    <row r="248" spans="1:60" x14ac:dyDescent="0.3">
      <c r="A248" s="23">
        <v>44848</v>
      </c>
      <c r="B248" s="11" t="s">
        <v>183</v>
      </c>
      <c r="C248" s="11" t="s">
        <v>109</v>
      </c>
      <c r="D248" s="11" t="s">
        <v>33</v>
      </c>
      <c r="E248" s="5">
        <v>1.1418367187805778</v>
      </c>
      <c r="F248" s="5">
        <v>3.172761180109787E-6</v>
      </c>
      <c r="G248" s="5">
        <v>1.1418373659687038</v>
      </c>
      <c r="H248" s="5">
        <v>3.439253695137651E-6</v>
      </c>
      <c r="I248" s="5">
        <v>1.1418370445082289</v>
      </c>
      <c r="J248" s="5">
        <v>2.3397021447564919E-6</v>
      </c>
      <c r="K248" s="5">
        <v>0.51210171598082144</v>
      </c>
      <c r="L248" s="5">
        <v>1.3389798712891569E-6</v>
      </c>
      <c r="M248" s="5">
        <v>0.51210353363654815</v>
      </c>
      <c r="N248" s="5">
        <v>1.3204073316629713E-6</v>
      </c>
      <c r="O248" s="5">
        <v>0.51210261788616529</v>
      </c>
      <c r="P248" s="5">
        <v>9.4178598148892256E-7</v>
      </c>
      <c r="Q248" s="5">
        <v>0.34840364781973782</v>
      </c>
      <c r="R248" s="5">
        <v>1.0248304444294362E-6</v>
      </c>
      <c r="S248" s="5">
        <v>0.34840347011770229</v>
      </c>
      <c r="T248" s="5">
        <v>1.0855674681728466E-6</v>
      </c>
      <c r="U248" s="5">
        <v>0.34840546801160616</v>
      </c>
      <c r="V248" s="5">
        <v>9.8882470900056213E-7</v>
      </c>
      <c r="W248" s="5">
        <v>0.3484041967692616</v>
      </c>
      <c r="X248" s="5">
        <v>5.9852614408889509E-7</v>
      </c>
      <c r="Y248" s="5">
        <v>0.24158148292557274</v>
      </c>
      <c r="Z248" s="5">
        <v>1.2469871263602833E-6</v>
      </c>
      <c r="AA248" s="5">
        <v>0.24157869777004207</v>
      </c>
      <c r="AB248" s="5">
        <v>1.2550955183044947E-6</v>
      </c>
      <c r="AC248" s="5">
        <v>0.24158007810536541</v>
      </c>
      <c r="AD248" s="5">
        <v>8.8903443663968295E-7</v>
      </c>
      <c r="AE248" s="5">
        <v>0.23648040519898031</v>
      </c>
      <c r="AF248" s="5">
        <v>2.3238720279865475E-6</v>
      </c>
      <c r="AH248" s="5">
        <v>2.3401932614931382E-5</v>
      </c>
      <c r="AI248" s="5">
        <v>1.2061232235362844E-5</v>
      </c>
      <c r="AJ248" s="5">
        <v>4.8142978825712833E-5</v>
      </c>
      <c r="AK248" s="5">
        <v>-1.078353174049851E-6</v>
      </c>
      <c r="AM248" s="6">
        <v>0.72186745135070984</v>
      </c>
      <c r="AO248" s="7">
        <v>-16.283216855539351</v>
      </c>
      <c r="AP248" s="7">
        <v>44.855293931611584</v>
      </c>
      <c r="AQ248" s="7">
        <v>81.024923984651664</v>
      </c>
      <c r="AR248" s="7">
        <v>10.888355528759774</v>
      </c>
      <c r="AT248" s="7">
        <v>-15.190743325566025</v>
      </c>
      <c r="AU248" s="7">
        <v>-1.8986520509134408</v>
      </c>
      <c r="AV248" s="7">
        <v>52.873890713511784</v>
      </c>
      <c r="AW248" s="7">
        <v>4.617932072958908</v>
      </c>
      <c r="AY248" s="7">
        <v>-1.6844990123887627</v>
      </c>
      <c r="AZ248" s="7">
        <v>1.8624811299883248</v>
      </c>
      <c r="BA248" s="7">
        <v>-5.8242205758229915</v>
      </c>
      <c r="BB248" s="7">
        <v>-19.469462057886133</v>
      </c>
      <c r="BD248" s="7">
        <v>27.421122843707124</v>
      </c>
      <c r="BE248" s="7">
        <v>-10.587305816156523</v>
      </c>
      <c r="BF248" s="7">
        <v>37.320428233122982</v>
      </c>
      <c r="BH248" s="101">
        <v>3.4373100057744078E-6</v>
      </c>
    </row>
    <row r="249" spans="1:60" x14ac:dyDescent="0.3">
      <c r="A249" s="23">
        <v>44850</v>
      </c>
      <c r="B249" s="11" t="s">
        <v>183</v>
      </c>
      <c r="C249" s="11" t="s">
        <v>111</v>
      </c>
      <c r="D249" s="11" t="s">
        <v>33</v>
      </c>
      <c r="E249" s="5">
        <v>1.1418371645046921</v>
      </c>
      <c r="F249" s="5">
        <v>3.1694714165023392E-6</v>
      </c>
      <c r="G249" s="5">
        <v>1.1418395168031226</v>
      </c>
      <c r="H249" s="5">
        <v>3.0406006455586058E-6</v>
      </c>
      <c r="I249" s="5">
        <v>1.1418383345067857</v>
      </c>
      <c r="J249" s="5">
        <v>2.1967118519710555E-6</v>
      </c>
      <c r="K249" s="5">
        <v>0.51210437618841242</v>
      </c>
      <c r="L249" s="5">
        <v>1.1967783140526226E-6</v>
      </c>
      <c r="M249" s="5">
        <v>0.51210473827666336</v>
      </c>
      <c r="N249" s="5">
        <v>1.1614748870058516E-6</v>
      </c>
      <c r="O249" s="5">
        <v>0.5121045565972947</v>
      </c>
      <c r="P249" s="5">
        <v>8.3365749933902107E-7</v>
      </c>
      <c r="Q249" s="5">
        <v>0.34840504819254114</v>
      </c>
      <c r="R249" s="5">
        <v>9.3597665745405788E-7</v>
      </c>
      <c r="S249" s="5">
        <v>0.34840458275525144</v>
      </c>
      <c r="T249" s="5">
        <v>9.1489345080494661E-7</v>
      </c>
      <c r="U249" s="5">
        <v>0.34840585328633122</v>
      </c>
      <c r="V249" s="5">
        <v>9.1235345615735286E-7</v>
      </c>
      <c r="W249" s="5">
        <v>0.34840516249340286</v>
      </c>
      <c r="X249" s="5">
        <v>5.3211665909691807E-7</v>
      </c>
      <c r="Y249" s="5">
        <v>0.2415818046034032</v>
      </c>
      <c r="Z249" s="5">
        <v>1.2508831138997737E-6</v>
      </c>
      <c r="AA249" s="5">
        <v>0.24157951638790712</v>
      </c>
      <c r="AB249" s="5">
        <v>1.1528511663003995E-6</v>
      </c>
      <c r="AC249" s="5">
        <v>0.24158066549175869</v>
      </c>
      <c r="AD249" s="5">
        <v>8.5318010954500555E-7</v>
      </c>
      <c r="AE249" s="5">
        <v>0.2364773505480734</v>
      </c>
      <c r="AF249" s="5">
        <v>2.0712356602569309E-6</v>
      </c>
      <c r="AH249" s="5">
        <v>1.9079441498906334E-5</v>
      </c>
      <c r="AI249" s="5">
        <v>1.0163918612403706E-5</v>
      </c>
      <c r="AJ249" s="5">
        <v>4.2654222184034837E-5</v>
      </c>
      <c r="AK249" s="5">
        <v>-1.5597343216376197E-6</v>
      </c>
      <c r="AM249" s="6">
        <v>0.72247155849728195</v>
      </c>
      <c r="AO249" s="7">
        <v>-15.131428971582039</v>
      </c>
      <c r="AP249" s="7">
        <v>32.194030507470828</v>
      </c>
      <c r="AQ249" s="7">
        <v>73.665269554323842</v>
      </c>
      <c r="AR249" s="7">
        <v>3.8475159680473325</v>
      </c>
      <c r="AT249" s="7">
        <v>0.97305709378936456</v>
      </c>
      <c r="AU249" s="7">
        <v>-11.599036156106912</v>
      </c>
      <c r="AV249" s="7">
        <v>51.753749576999297</v>
      </c>
      <c r="AW249" s="7">
        <v>-0.52293074559450758</v>
      </c>
      <c r="AY249" s="7">
        <v>3.7992157255750669</v>
      </c>
      <c r="AZ249" s="7">
        <v>-1.8613671002309928</v>
      </c>
      <c r="BA249" s="7">
        <v>6.2731157624007494</v>
      </c>
      <c r="BB249" s="7">
        <v>-23.669577120410956</v>
      </c>
      <c r="BD249" s="7">
        <v>31.653435366152394</v>
      </c>
      <c r="BE249" s="7">
        <v>-8.5420476730879713</v>
      </c>
      <c r="BF249" s="7">
        <v>26.014961778120238</v>
      </c>
      <c r="BH249" s="99">
        <v>4.3924329757031682E-6</v>
      </c>
    </row>
    <row r="250" spans="1:60" x14ac:dyDescent="0.3">
      <c r="H250" s="20" t="s">
        <v>10</v>
      </c>
      <c r="I250" s="5">
        <f>AVERAGE(I243:I249)</f>
        <v>1.141839008876641</v>
      </c>
      <c r="N250" s="20" t="s">
        <v>10</v>
      </c>
      <c r="O250" s="5">
        <f>AVERAGE(O243:O249)</f>
        <v>0.51210411876898188</v>
      </c>
      <c r="V250" s="20" t="s">
        <v>10</v>
      </c>
      <c r="W250" s="5">
        <f>AVERAGE(W243:W249)</f>
        <v>0.34840501838247423</v>
      </c>
      <c r="AB250" s="20" t="s">
        <v>10</v>
      </c>
      <c r="AC250" s="5">
        <f>AVERAGE(AC243:AC249)</f>
        <v>0.24158029773532366</v>
      </c>
      <c r="AD250" s="20" t="s">
        <v>10</v>
      </c>
      <c r="AE250" s="5">
        <f>AVERAGE(AE243:AE249)</f>
        <v>0.23647645342617477</v>
      </c>
    </row>
    <row r="251" spans="1:60" x14ac:dyDescent="0.3">
      <c r="H251" s="19" t="s">
        <v>75</v>
      </c>
      <c r="I251" s="7" cm="1">
        <f t="array" ref="I251">2*STDEV(I243:I249/I250)*1000000</f>
        <v>2.0671268696255232</v>
      </c>
      <c r="N251" s="19" t="s">
        <v>75</v>
      </c>
      <c r="O251" s="7" cm="1">
        <f t="array" ref="O251">2*STDEV(O243:O249/O250)*1000000</f>
        <v>2.8170764218413398</v>
      </c>
      <c r="V251" s="19" t="s">
        <v>75</v>
      </c>
      <c r="W251" s="7" cm="1">
        <f t="array" ref="W251">2*STDEV(W243:W249/W250)*1000000</f>
        <v>3.3783870077336275</v>
      </c>
      <c r="AB251" s="19" t="s">
        <v>75</v>
      </c>
      <c r="AC251" s="7" cm="1">
        <f t="array" ref="AC251">2*STDEV(AC243:AC249/AC250)*1000000</f>
        <v>3.3357267848240064</v>
      </c>
      <c r="AD251" s="19" t="s">
        <v>75</v>
      </c>
      <c r="AE251" s="7" cm="1">
        <f t="array" ref="AE251">2*STDEV(AE243:AE249/AE250)*1000000</f>
        <v>34.6934927381512</v>
      </c>
    </row>
    <row r="252" spans="1:60" x14ac:dyDescent="0.3">
      <c r="A252" s="31" t="s">
        <v>186</v>
      </c>
      <c r="AG252" s="32"/>
      <c r="AL252" s="4"/>
      <c r="AN252" s="4"/>
    </row>
    <row r="253" spans="1:60" s="18" customFormat="1" ht="16.2" x14ac:dyDescent="0.35">
      <c r="A253" s="33" t="s">
        <v>0</v>
      </c>
      <c r="B253" s="26" t="s">
        <v>1</v>
      </c>
      <c r="C253" s="26" t="s">
        <v>2</v>
      </c>
      <c r="D253" s="26" t="s">
        <v>3</v>
      </c>
      <c r="E253" s="27" t="s">
        <v>41</v>
      </c>
      <c r="F253" s="27" t="s">
        <v>286</v>
      </c>
      <c r="G253" s="27" t="s">
        <v>42</v>
      </c>
      <c r="H253" s="27" t="s">
        <v>286</v>
      </c>
      <c r="I253" s="27" t="s">
        <v>43</v>
      </c>
      <c r="J253" s="27" t="s">
        <v>286</v>
      </c>
      <c r="K253" s="27" t="s">
        <v>44</v>
      </c>
      <c r="L253" s="27" t="s">
        <v>286</v>
      </c>
      <c r="M253" s="27" t="s">
        <v>45</v>
      </c>
      <c r="N253" s="27" t="s">
        <v>286</v>
      </c>
      <c r="O253" s="27" t="s">
        <v>46</v>
      </c>
      <c r="P253" s="27" t="s">
        <v>286</v>
      </c>
      <c r="Q253" s="27" t="s">
        <v>47</v>
      </c>
      <c r="R253" s="27" t="s">
        <v>286</v>
      </c>
      <c r="S253" s="27" t="s">
        <v>48</v>
      </c>
      <c r="T253" s="27" t="s">
        <v>286</v>
      </c>
      <c r="U253" s="27" t="s">
        <v>49</v>
      </c>
      <c r="V253" s="27" t="s">
        <v>286</v>
      </c>
      <c r="W253" s="27" t="s">
        <v>50</v>
      </c>
      <c r="X253" s="27" t="s">
        <v>286</v>
      </c>
      <c r="Y253" s="27" t="s">
        <v>51</v>
      </c>
      <c r="Z253" s="27" t="s">
        <v>286</v>
      </c>
      <c r="AA253" s="27" t="s">
        <v>52</v>
      </c>
      <c r="AB253" s="27" t="s">
        <v>286</v>
      </c>
      <c r="AC253" s="27" t="s">
        <v>53</v>
      </c>
      <c r="AD253" s="27" t="s">
        <v>286</v>
      </c>
      <c r="AE253" s="27" t="s">
        <v>54</v>
      </c>
      <c r="AF253" s="27" t="s">
        <v>286</v>
      </c>
      <c r="AG253" s="34"/>
      <c r="AH253" s="27" t="s">
        <v>55</v>
      </c>
      <c r="AI253" s="27" t="s">
        <v>56</v>
      </c>
      <c r="AJ253" s="27" t="s">
        <v>57</v>
      </c>
      <c r="AK253" s="27" t="s">
        <v>58</v>
      </c>
      <c r="AL253" s="28"/>
      <c r="AM253" s="27" t="s">
        <v>59</v>
      </c>
      <c r="AN253" s="35"/>
      <c r="AO253" s="30" t="s">
        <v>76</v>
      </c>
      <c r="AP253" s="36" t="s">
        <v>13</v>
      </c>
      <c r="AQ253" s="30" t="s">
        <v>77</v>
      </c>
      <c r="AR253" s="36" t="s">
        <v>13</v>
      </c>
      <c r="AS253" s="30" t="s">
        <v>78</v>
      </c>
      <c r="AT253" s="36" t="s">
        <v>13</v>
      </c>
      <c r="AU253" s="30" t="s">
        <v>79</v>
      </c>
      <c r="AV253" s="36" t="s">
        <v>13</v>
      </c>
      <c r="AW253" s="30" t="s">
        <v>80</v>
      </c>
      <c r="AX253" s="36" t="s">
        <v>13</v>
      </c>
      <c r="AY253" s="97"/>
      <c r="AZ253" s="98" t="s">
        <v>339</v>
      </c>
      <c r="BA253" s="100"/>
      <c r="BB253" s="27" t="s">
        <v>17</v>
      </c>
      <c r="BC253" s="30" t="s">
        <v>18</v>
      </c>
      <c r="BD253" s="14"/>
      <c r="BE253" s="14"/>
      <c r="BF253" s="14"/>
    </row>
    <row r="254" spans="1:60" x14ac:dyDescent="0.3">
      <c r="A254" s="23">
        <v>44842</v>
      </c>
      <c r="B254" s="11" t="s">
        <v>183</v>
      </c>
      <c r="C254" s="11" t="s">
        <v>9</v>
      </c>
      <c r="D254" s="11" t="s">
        <v>110</v>
      </c>
      <c r="E254" s="5">
        <v>1.1418368330657191</v>
      </c>
      <c r="F254" s="5">
        <v>3.4588551031917478E-6</v>
      </c>
      <c r="G254" s="5">
        <v>1.141836092976843</v>
      </c>
      <c r="H254" s="5">
        <v>3.3436859204955067E-6</v>
      </c>
      <c r="I254" s="5">
        <v>1.1418364612370733</v>
      </c>
      <c r="J254" s="5">
        <v>2.4039900626027799E-6</v>
      </c>
      <c r="K254" s="5">
        <v>0.51294197239802786</v>
      </c>
      <c r="L254" s="5">
        <v>1.2072048567139595E-6</v>
      </c>
      <c r="M254" s="5">
        <v>0.51294465215422191</v>
      </c>
      <c r="N254" s="5">
        <v>1.1776626460717178E-6</v>
      </c>
      <c r="O254" s="5">
        <v>0.5129433096591749</v>
      </c>
      <c r="P254" s="5">
        <v>8.4702672907650187E-7</v>
      </c>
      <c r="Q254" s="5">
        <v>0.34840635787331969</v>
      </c>
      <c r="R254" s="5">
        <v>1.0005341643324829E-6</v>
      </c>
      <c r="S254" s="5">
        <v>0.34840425009366061</v>
      </c>
      <c r="T254" s="5">
        <v>1.001743822619414E-6</v>
      </c>
      <c r="U254" s="5">
        <v>0.34840547013355339</v>
      </c>
      <c r="V254" s="5">
        <v>9.642978566771502E-7</v>
      </c>
      <c r="W254" s="5">
        <v>0.34840535757370567</v>
      </c>
      <c r="X254" s="5">
        <v>5.722655084504313E-7</v>
      </c>
      <c r="Y254" s="5">
        <v>0.24157541641283919</v>
      </c>
      <c r="Z254" s="5">
        <v>1.3630484590827096E-6</v>
      </c>
      <c r="AA254" s="5">
        <v>0.24158416598549898</v>
      </c>
      <c r="AB254" s="5">
        <v>1.2199216053866391E-6</v>
      </c>
      <c r="AC254" s="5">
        <v>0.24157977430810235</v>
      </c>
      <c r="AD254" s="5">
        <v>9.541543341720172E-7</v>
      </c>
      <c r="AE254" s="5">
        <v>0.23646990018832528</v>
      </c>
      <c r="AF254" s="5">
        <v>2.1284256312659604E-6</v>
      </c>
      <c r="AH254" s="5">
        <v>6.084809445227541E-2</v>
      </c>
      <c r="AI254" s="5">
        <v>2.8536986403953732E-5</v>
      </c>
      <c r="AJ254" s="5">
        <v>1.3088254095900973</v>
      </c>
      <c r="AK254" s="5">
        <v>-4.5272617354579582E-6</v>
      </c>
      <c r="AM254" s="6">
        <v>0.72235140742361836</v>
      </c>
      <c r="AO254" s="7">
        <f>(I254/I$250-1)*1000000</f>
        <v>-2.2311723000267847</v>
      </c>
      <c r="AP254" s="7">
        <f>MAX(J254/I254*1000000,I$251,'S-3 Medium-term 142Nd precision'!B$12)</f>
        <v>5.4433583567667201</v>
      </c>
      <c r="AQ254" s="10">
        <f t="shared" ref="AQ254" si="49">(O254/0.51263-1)*10000</f>
        <v>6.1118088909117851</v>
      </c>
      <c r="AR254" s="10">
        <f>MAX(P254/O254*10000,O$251/100,'S-3 Medium-term 142Nd precision'!C$12)</f>
        <v>4.2563119610790796E-2</v>
      </c>
      <c r="AS254" s="7">
        <f>(W254/W$250-1)*1000000</f>
        <v>0.97355437933543953</v>
      </c>
      <c r="AT254" s="7">
        <f>MAX(X254/W254*1000000,W$251,'S-3 Medium-term 142Nd precision'!D$12)</f>
        <v>3.3783870077336275</v>
      </c>
      <c r="AU254" s="7">
        <f>(AC254/AC$250-1)*1000000</f>
        <v>-2.1666800903430428</v>
      </c>
      <c r="AV254" s="7">
        <f>MAX(AD254/AC254*1000000,AC$251,'S-3 Medium-term 142Nd precision'!E$12)</f>
        <v>7.7889300386222713</v>
      </c>
      <c r="AW254" s="7">
        <f>(AE254/AE$250-1)*1000000</f>
        <v>-27.712010031155643</v>
      </c>
      <c r="AX254" s="7">
        <f>MAX(AF254/AE254*1000000,AE$251,'S-3 Medium-term 142Nd precision'!F$12)</f>
        <v>34.6934927381512</v>
      </c>
      <c r="AZ254" s="99">
        <v>3.2520580299157365E-6</v>
      </c>
      <c r="BB254" s="7" t="s">
        <v>112</v>
      </c>
      <c r="BC254" s="7" t="s">
        <v>20</v>
      </c>
    </row>
    <row r="255" spans="1:60" x14ac:dyDescent="0.3">
      <c r="A255" s="23">
        <v>44842</v>
      </c>
      <c r="B255" s="11" t="s">
        <v>183</v>
      </c>
      <c r="C255" s="11" t="s">
        <v>83</v>
      </c>
      <c r="D255" s="11" t="s">
        <v>132</v>
      </c>
      <c r="E255" s="5">
        <v>1.141837272535843</v>
      </c>
      <c r="F255" s="5">
        <v>3.6274285541469151E-6</v>
      </c>
      <c r="G255" s="5">
        <v>1.1418381089748462</v>
      </c>
      <c r="H255" s="5">
        <v>3.6702913649621386E-6</v>
      </c>
      <c r="I255" s="5">
        <v>1.1418376945922226</v>
      </c>
      <c r="J255" s="5">
        <v>2.579386669591329E-6</v>
      </c>
      <c r="K255" s="5">
        <v>0.51293957053117456</v>
      </c>
      <c r="L255" s="5">
        <v>1.4600416318064666E-6</v>
      </c>
      <c r="M255" s="5">
        <v>0.51294182503403363</v>
      </c>
      <c r="N255" s="5">
        <v>1.4343188854811816E-6</v>
      </c>
      <c r="O255" s="5">
        <v>0.51294069437013801</v>
      </c>
      <c r="P255" s="5">
        <v>1.0254007053084658E-6</v>
      </c>
      <c r="Q255" s="5">
        <v>0.34840513056738576</v>
      </c>
      <c r="R255" s="5">
        <v>1.0763343584763689E-6</v>
      </c>
      <c r="S255" s="5">
        <v>0.34840366762575559</v>
      </c>
      <c r="T255" s="5">
        <v>1.1011201970618538E-6</v>
      </c>
      <c r="U255" s="5">
        <v>0.34840511982838385</v>
      </c>
      <c r="V255" s="5">
        <v>1.0594203564683909E-6</v>
      </c>
      <c r="W255" s="5">
        <v>0.34840463478809686</v>
      </c>
      <c r="X255" s="5">
        <v>6.2386694485404841E-7</v>
      </c>
      <c r="Y255" s="5">
        <v>0.24158363289880921</v>
      </c>
      <c r="Z255" s="5">
        <v>1.4034439523310918E-6</v>
      </c>
      <c r="AA255" s="5">
        <v>0.24157874852806155</v>
      </c>
      <c r="AB255" s="5">
        <v>1.3411030327670294E-6</v>
      </c>
      <c r="AC255" s="5">
        <v>0.24158118066328976</v>
      </c>
      <c r="AD255" s="5">
        <v>9.8250494999027932E-7</v>
      </c>
      <c r="AE255" s="5">
        <v>0.23647315646311678</v>
      </c>
      <c r="AF255" s="5">
        <v>2.2768172440087653E-6</v>
      </c>
      <c r="AH255" s="5">
        <v>4.915235160709816E-2</v>
      </c>
      <c r="AI255" s="5">
        <v>1.5283516277322701E-5</v>
      </c>
      <c r="AJ255" s="5">
        <v>0.31845109861400606</v>
      </c>
      <c r="AK255" s="5">
        <v>-4.7271204576929077E-6</v>
      </c>
      <c r="AM255" s="6">
        <v>0.72347789377375826</v>
      </c>
      <c r="AO255" s="7">
        <f t="shared" ref="AO255:AO257" si="50">(I255/I$250-1)*1000000</f>
        <v>-1.1510242758916434</v>
      </c>
      <c r="AP255" s="7">
        <f>MAX(J255/I255*1000000,I$251,'S-3 Medium-term 142Nd precision'!B$12)</f>
        <v>5.4433583567667201</v>
      </c>
      <c r="AQ255" s="10">
        <f t="shared" ref="AQ255:AQ257" si="51">(O255/0.51263-1)*10000</f>
        <v>6.0607918018451556</v>
      </c>
      <c r="AR255" s="10">
        <f>MAX(P255/O255*10000,O$251/100,'S-3 Medium-term 142Nd precision'!C$12)</f>
        <v>4.2563119610790796E-2</v>
      </c>
      <c r="AS255" s="7">
        <f t="shared" ref="AS255:AS257" si="52">(W255/W$250-1)*1000000</f>
        <v>-1.1010012976875316</v>
      </c>
      <c r="AT255" s="7">
        <f>MAX(X255/W255*1000000,W$251,'S-3 Medium-term 142Nd precision'!D$12)</f>
        <v>3.3783870077336275</v>
      </c>
      <c r="AU255" s="7">
        <f t="shared" ref="AU255:AU257" si="53">(AC255/AC$250-1)*1000000</f>
        <v>3.654801216779191</v>
      </c>
      <c r="AV255" s="7">
        <f>MAX(AD255/AC255*1000000,AC$251,'S-3 Medium-term 142Nd precision'!E$12)</f>
        <v>7.7889300386222713</v>
      </c>
      <c r="AW255" s="7">
        <f t="shared" ref="AW255:AW257" si="54">(AE255/AE$250-1)*1000000</f>
        <v>-13.942035286040877</v>
      </c>
      <c r="AX255" s="7">
        <f>MAX(AF255/AE255*1000000,AE$251,'S-3 Medium-term 142Nd precision'!F$12)</f>
        <v>34.6934927381512</v>
      </c>
      <c r="AZ255" s="99">
        <v>7.9623830195567324E-6</v>
      </c>
      <c r="BB255" s="7" t="s">
        <v>139</v>
      </c>
      <c r="BC255" s="7" t="s">
        <v>20</v>
      </c>
    </row>
    <row r="256" spans="1:60" x14ac:dyDescent="0.3">
      <c r="A256" s="23">
        <v>44843</v>
      </c>
      <c r="B256" s="11" t="s">
        <v>183</v>
      </c>
      <c r="C256" s="11" t="s">
        <v>84</v>
      </c>
      <c r="D256" s="11" t="s">
        <v>175</v>
      </c>
      <c r="E256" s="5">
        <v>1.1418358004996734</v>
      </c>
      <c r="F256" s="5">
        <v>3.0779063809831347E-6</v>
      </c>
      <c r="G256" s="5">
        <v>1.1418364484142194</v>
      </c>
      <c r="H256" s="5">
        <v>3.5839891114937994E-6</v>
      </c>
      <c r="I256" s="5">
        <v>1.1418361269856687</v>
      </c>
      <c r="J256" s="5">
        <v>2.3640306706669527E-6</v>
      </c>
      <c r="K256" s="5">
        <v>0.51285816509382864</v>
      </c>
      <c r="L256" s="5">
        <v>1.163208456234717E-6</v>
      </c>
      <c r="M256" s="5">
        <v>0.51285972788838163</v>
      </c>
      <c r="N256" s="5">
        <v>1.2052914187752511E-6</v>
      </c>
      <c r="O256" s="5">
        <v>0.51285895130181813</v>
      </c>
      <c r="P256" s="5">
        <v>8.3863648068193054E-7</v>
      </c>
      <c r="Q256" s="5">
        <v>0.34840500155040521</v>
      </c>
      <c r="R256" s="5">
        <v>8.8354271610349582E-7</v>
      </c>
      <c r="S256" s="5">
        <v>0.34840444094798584</v>
      </c>
      <c r="T256" s="5">
        <v>9.548629838385995E-7</v>
      </c>
      <c r="U256" s="5">
        <v>0.3484053441535182</v>
      </c>
      <c r="V256" s="5">
        <v>1.0435606788906621E-6</v>
      </c>
      <c r="W256" s="5">
        <v>0.34840492949470647</v>
      </c>
      <c r="X256" s="5">
        <v>5.5692950440484522E-7</v>
      </c>
      <c r="Y256" s="5">
        <v>0.24157985390593426</v>
      </c>
      <c r="Z256" s="5">
        <v>1.2538414936311956E-6</v>
      </c>
      <c r="AA256" s="5">
        <v>0.24157986863466052</v>
      </c>
      <c r="AB256" s="5">
        <v>1.2403071312744511E-6</v>
      </c>
      <c r="AC256" s="5">
        <v>0.24157986134557208</v>
      </c>
      <c r="AD256" s="5">
        <v>8.814000863242542E-7</v>
      </c>
      <c r="AE256" s="5">
        <v>0.23647560283449573</v>
      </c>
      <c r="AF256" s="5">
        <v>2.4338128786457989E-6</v>
      </c>
      <c r="AH256" s="5">
        <v>0.1582220940181347</v>
      </c>
      <c r="AI256" s="5">
        <v>1.2430859749713372E-5</v>
      </c>
      <c r="AJ256" s="5">
        <v>0.59345460678155793</v>
      </c>
      <c r="AK256" s="5">
        <v>-2.7019562191750849E-6</v>
      </c>
      <c r="AM256" s="6">
        <v>0.7224818413681936</v>
      </c>
      <c r="AO256" s="7">
        <f t="shared" si="50"/>
        <v>-2.523903063322841</v>
      </c>
      <c r="AP256" s="7">
        <f>MAX(J256/I256*1000000,I$251,'S-3 Medium-term 142Nd precision'!B$12)</f>
        <v>5.4433583567667201</v>
      </c>
      <c r="AQ256" s="10">
        <f t="shared" si="51"/>
        <v>4.4662095823122527</v>
      </c>
      <c r="AR256" s="10">
        <f>MAX(P256/O256*10000,O$251/100,'S-3 Medium-term 142Nd precision'!C$12)</f>
        <v>4.2563119610790796E-2</v>
      </c>
      <c r="AS256" s="7">
        <f t="shared" si="52"/>
        <v>-0.25512769064039986</v>
      </c>
      <c r="AT256" s="7">
        <f>MAX(X256/W256*1000000,W$251,'S-3 Medium-term 142Nd precision'!D$12)</f>
        <v>3.3783870077336275</v>
      </c>
      <c r="AU256" s="7">
        <f t="shared" si="53"/>
        <v>-1.8063962817782553</v>
      </c>
      <c r="AV256" s="7">
        <f>MAX(AD256/AC256*1000000,AC$251,'S-3 Medium-term 142Nd precision'!E$12)</f>
        <v>7.7889300386222713</v>
      </c>
      <c r="AW256" s="7">
        <f t="shared" si="54"/>
        <v>-3.5969402734092881</v>
      </c>
      <c r="AX256" s="7">
        <f>MAX(AF256/AE256*1000000,AE$251,'S-3 Medium-term 142Nd precision'!F$12)</f>
        <v>34.6934927381512</v>
      </c>
      <c r="AZ256" s="99">
        <v>3.3516410267279509E-6</v>
      </c>
      <c r="BB256" s="7" t="s">
        <v>181</v>
      </c>
      <c r="BC256" s="7" t="s">
        <v>124</v>
      </c>
    </row>
    <row r="257" spans="1:60" x14ac:dyDescent="0.3">
      <c r="A257" s="23">
        <v>44849</v>
      </c>
      <c r="B257" s="11" t="s">
        <v>183</v>
      </c>
      <c r="C257" s="11" t="s">
        <v>117</v>
      </c>
      <c r="D257" s="11" t="s">
        <v>187</v>
      </c>
      <c r="E257" s="5">
        <v>1.1418364506450998</v>
      </c>
      <c r="F257" s="5">
        <v>3.682834930361008E-6</v>
      </c>
      <c r="G257" s="5">
        <v>1.1418445459786961</v>
      </c>
      <c r="H257" s="5">
        <v>4.0489987758562792E-6</v>
      </c>
      <c r="I257" s="5">
        <v>1.141840554659928</v>
      </c>
      <c r="J257" s="5">
        <v>2.752812449449754E-6</v>
      </c>
      <c r="K257" s="5">
        <v>0.51286245087981142</v>
      </c>
      <c r="L257" s="5">
        <v>1.4789704820530582E-6</v>
      </c>
      <c r="M257" s="5">
        <v>0.51286491796918987</v>
      </c>
      <c r="N257" s="5">
        <v>1.5331995554327125E-6</v>
      </c>
      <c r="O257" s="5">
        <v>0.51286368299181262</v>
      </c>
      <c r="P257" s="5">
        <v>1.0677913949268519E-6</v>
      </c>
      <c r="Q257" s="5">
        <v>0.34840530502255268</v>
      </c>
      <c r="R257" s="5">
        <v>1.1155370656686836E-6</v>
      </c>
      <c r="S257" s="5">
        <v>0.3484036006860059</v>
      </c>
      <c r="T257" s="5">
        <v>1.1249138752226084E-6</v>
      </c>
      <c r="U257" s="5">
        <v>0.3484043853700986</v>
      </c>
      <c r="V257" s="5">
        <v>1.1458792081392678E-6</v>
      </c>
      <c r="W257" s="5">
        <v>0.34840442917694631</v>
      </c>
      <c r="X257" s="5">
        <v>6.5234811508307766E-7</v>
      </c>
      <c r="Y257" s="5">
        <v>0.24157978338415131</v>
      </c>
      <c r="Z257" s="5">
        <v>1.431559618641904E-6</v>
      </c>
      <c r="AA257" s="5">
        <v>0.24158144826334679</v>
      </c>
      <c r="AB257" s="5">
        <v>1.3431202625553446E-6</v>
      </c>
      <c r="AC257" s="5">
        <v>0.24158061582374932</v>
      </c>
      <c r="AD257" s="5">
        <v>9.82570099730737E-7</v>
      </c>
      <c r="AE257" s="5">
        <v>0.23647248784426153</v>
      </c>
      <c r="AF257" s="5">
        <v>2.51983772688888E-6</v>
      </c>
      <c r="AH257" s="5">
        <v>4.4115770818944873E-4</v>
      </c>
      <c r="AI257" s="5">
        <v>6.9232674739918962E-6</v>
      </c>
      <c r="AJ257" s="5">
        <v>2.8605230499800124E-2</v>
      </c>
      <c r="AK257" s="5">
        <v>-4.131940182623011E-6</v>
      </c>
      <c r="AM257" s="6">
        <v>0.72334664767465684</v>
      </c>
      <c r="AO257" s="7">
        <f t="shared" si="50"/>
        <v>1.353766402090173</v>
      </c>
      <c r="AP257" s="7">
        <f>MAX(J257/I257*1000000,I$251,'S-3 Medium-term 142Nd precision'!B$12)</f>
        <v>5.4433583567667201</v>
      </c>
      <c r="AQ257" s="10">
        <f t="shared" si="51"/>
        <v>4.5585118274904524</v>
      </c>
      <c r="AR257" s="10">
        <f>MAX(P257/O257*10000,O$251/100,'S-3 Medium-term 142Nd precision'!C$12)</f>
        <v>4.2563119610790796E-2</v>
      </c>
      <c r="AS257" s="7">
        <f t="shared" si="52"/>
        <v>-1.6911510938300012</v>
      </c>
      <c r="AT257" s="7">
        <f>MAX(X257/W257*1000000,W$251,'S-3 Medium-term 142Nd precision'!D$12)</f>
        <v>3.3783870077336275</v>
      </c>
      <c r="AU257" s="7">
        <f t="shared" si="53"/>
        <v>1.3166985413093357</v>
      </c>
      <c r="AV257" s="7">
        <f>MAX(AD257/AC257*1000000,AC$251,'S-3 Medium-term 142Nd precision'!E$12)</f>
        <v>7.7889300386222713</v>
      </c>
      <c r="AW257" s="7">
        <f t="shared" si="54"/>
        <v>-16.769457828802459</v>
      </c>
      <c r="AX257" s="7">
        <f>MAX(AF257/AE257*1000000,AE$251,'S-3 Medium-term 142Nd precision'!F$12)</f>
        <v>34.6934927381512</v>
      </c>
      <c r="AZ257" s="99">
        <v>9.0819094264020047E-6</v>
      </c>
      <c r="BB257" s="7" t="s">
        <v>192</v>
      </c>
      <c r="BC257" s="7" t="s">
        <v>124</v>
      </c>
    </row>
    <row r="258" spans="1:60" s="39" customFormat="1" ht="15" thickBot="1" x14ac:dyDescent="0.35">
      <c r="A258" s="38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M258" s="41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</row>
    <row r="260" spans="1:60" x14ac:dyDescent="0.3">
      <c r="A260" s="24" t="s">
        <v>189</v>
      </c>
      <c r="AL260" s="4"/>
      <c r="AN260" s="4"/>
    </row>
    <row r="261" spans="1:60" ht="16.2" x14ac:dyDescent="0.35">
      <c r="A261" s="25" t="s">
        <v>0</v>
      </c>
      <c r="B261" s="26" t="s">
        <v>1</v>
      </c>
      <c r="C261" s="26" t="s">
        <v>2</v>
      </c>
      <c r="D261" s="26" t="s">
        <v>3</v>
      </c>
      <c r="E261" s="27" t="s">
        <v>41</v>
      </c>
      <c r="F261" s="27" t="s">
        <v>286</v>
      </c>
      <c r="G261" s="27" t="s">
        <v>42</v>
      </c>
      <c r="H261" s="27" t="s">
        <v>286</v>
      </c>
      <c r="I261" s="27" t="s">
        <v>43</v>
      </c>
      <c r="J261" s="27" t="s">
        <v>286</v>
      </c>
      <c r="K261" s="27" t="s">
        <v>44</v>
      </c>
      <c r="L261" s="27" t="s">
        <v>286</v>
      </c>
      <c r="M261" s="27" t="s">
        <v>45</v>
      </c>
      <c r="N261" s="27" t="s">
        <v>286</v>
      </c>
      <c r="O261" s="27" t="s">
        <v>46</v>
      </c>
      <c r="P261" s="27" t="s">
        <v>286</v>
      </c>
      <c r="Q261" s="27" t="s">
        <v>47</v>
      </c>
      <c r="R261" s="27" t="s">
        <v>286</v>
      </c>
      <c r="S261" s="27" t="s">
        <v>48</v>
      </c>
      <c r="T261" s="27" t="s">
        <v>286</v>
      </c>
      <c r="U261" s="27" t="s">
        <v>49</v>
      </c>
      <c r="V261" s="27" t="s">
        <v>286</v>
      </c>
      <c r="W261" s="27" t="s">
        <v>50</v>
      </c>
      <c r="X261" s="27" t="s">
        <v>286</v>
      </c>
      <c r="Y261" s="27" t="s">
        <v>51</v>
      </c>
      <c r="Z261" s="27" t="s">
        <v>286</v>
      </c>
      <c r="AA261" s="27" t="s">
        <v>52</v>
      </c>
      <c r="AB261" s="27" t="s">
        <v>286</v>
      </c>
      <c r="AC261" s="27" t="s">
        <v>53</v>
      </c>
      <c r="AD261" s="27" t="s">
        <v>286</v>
      </c>
      <c r="AE261" s="27" t="s">
        <v>54</v>
      </c>
      <c r="AF261" s="27" t="s">
        <v>286</v>
      </c>
      <c r="AG261" s="27"/>
      <c r="AH261" s="27" t="s">
        <v>55</v>
      </c>
      <c r="AI261" s="27" t="s">
        <v>56</v>
      </c>
      <c r="AJ261" s="27" t="s">
        <v>57</v>
      </c>
      <c r="AK261" s="27" t="s">
        <v>58</v>
      </c>
      <c r="AL261" s="28"/>
      <c r="AM261" s="29" t="s">
        <v>59</v>
      </c>
      <c r="AN261" s="28"/>
      <c r="AO261" s="30" t="s">
        <v>60</v>
      </c>
      <c r="AP261" s="30" t="s">
        <v>61</v>
      </c>
      <c r="AQ261" s="30" t="s">
        <v>62</v>
      </c>
      <c r="AR261" s="30" t="s">
        <v>63</v>
      </c>
      <c r="AS261" s="30"/>
      <c r="AT261" s="30" t="s">
        <v>64</v>
      </c>
      <c r="AU261" s="30" t="s">
        <v>65</v>
      </c>
      <c r="AV261" s="30" t="s">
        <v>66</v>
      </c>
      <c r="AW261" s="30" t="s">
        <v>67</v>
      </c>
      <c r="AX261" s="30"/>
      <c r="AY261" s="30" t="s">
        <v>68</v>
      </c>
      <c r="AZ261" s="30" t="s">
        <v>69</v>
      </c>
      <c r="BA261" s="30" t="s">
        <v>70</v>
      </c>
      <c r="BB261" s="30" t="s">
        <v>71</v>
      </c>
      <c r="BC261" s="30"/>
      <c r="BD261" s="30" t="s">
        <v>72</v>
      </c>
      <c r="BE261" s="30" t="s">
        <v>73</v>
      </c>
      <c r="BF261" s="30" t="s">
        <v>74</v>
      </c>
      <c r="BG261" s="97"/>
      <c r="BH261" s="98" t="s">
        <v>339</v>
      </c>
    </row>
    <row r="262" spans="1:60" x14ac:dyDescent="0.3">
      <c r="A262" s="23">
        <v>44126</v>
      </c>
      <c r="B262" s="11" t="s">
        <v>188</v>
      </c>
      <c r="C262" s="11" t="s">
        <v>109</v>
      </c>
      <c r="D262" s="11" t="s">
        <v>33</v>
      </c>
      <c r="E262" s="5">
        <v>1.1418313503862105</v>
      </c>
      <c r="F262" s="5">
        <v>4.6519781317504137E-6</v>
      </c>
      <c r="G262" s="5">
        <v>1.1418360154349945</v>
      </c>
      <c r="H262" s="5">
        <v>4.6156810228655276E-6</v>
      </c>
      <c r="I262" s="5">
        <v>1.1418336829106039</v>
      </c>
      <c r="J262" s="5">
        <v>3.2796035958533683E-6</v>
      </c>
      <c r="K262" s="5">
        <v>0.51210175196546004</v>
      </c>
      <c r="L262" s="5">
        <v>1.706386402357589E-6</v>
      </c>
      <c r="M262" s="5">
        <v>0.51210414072871491</v>
      </c>
      <c r="N262" s="5">
        <v>1.6864795479268792E-6</v>
      </c>
      <c r="O262" s="5">
        <v>0.51210294425535108</v>
      </c>
      <c r="P262" s="5">
        <v>1.2027226615670541E-6</v>
      </c>
      <c r="Q262" s="5">
        <v>0.34840490634600424</v>
      </c>
      <c r="R262" s="5">
        <v>1.5430597630894913E-6</v>
      </c>
      <c r="S262" s="5">
        <v>0.34840378632167385</v>
      </c>
      <c r="T262" s="5">
        <v>1.4031663443837291E-6</v>
      </c>
      <c r="U262" s="5">
        <v>0.34840378632167385</v>
      </c>
      <c r="V262" s="5">
        <v>1.4031663443837291E-6</v>
      </c>
      <c r="W262" s="5">
        <v>0.34840416311598638</v>
      </c>
      <c r="X262" s="5">
        <v>8.3823453659930948E-7</v>
      </c>
      <c r="Y262" s="5">
        <v>0.24157934885767021</v>
      </c>
      <c r="Z262" s="5">
        <v>1.8251901880288246E-6</v>
      </c>
      <c r="AA262" s="5">
        <v>0.24157897755848526</v>
      </c>
      <c r="AB262" s="5">
        <v>1.7093024444176879E-6</v>
      </c>
      <c r="AC262" s="5">
        <v>0.24157916353320841</v>
      </c>
      <c r="AD262" s="5">
        <v>1.2494483977632512E-6</v>
      </c>
      <c r="AE262" s="5">
        <v>0.23648350449082164</v>
      </c>
      <c r="AF262" s="5">
        <v>3.1338258663835136E-6</v>
      </c>
      <c r="AH262" s="5">
        <v>7.6142343781624515E-6</v>
      </c>
      <c r="AI262" s="5">
        <v>4.7821851697589343E-6</v>
      </c>
      <c r="AJ262" s="5">
        <v>3.4243378031027946E-5</v>
      </c>
      <c r="AK262" s="5">
        <v>-2.0088155572820371E-6</v>
      </c>
      <c r="AM262" s="6">
        <v>0.7228606841735663</v>
      </c>
      <c r="AO262" s="7">
        <v>-28.982962965384829</v>
      </c>
      <c r="AP262" s="7">
        <v>66.401063470777899</v>
      </c>
      <c r="AQ262" s="7">
        <v>64.583003575480191</v>
      </c>
      <c r="AR262" s="7">
        <v>-24.107164257824998</v>
      </c>
      <c r="AT262" s="7">
        <v>-29.864269552093425</v>
      </c>
      <c r="AU262" s="7">
        <v>16.56102383962299</v>
      </c>
      <c r="AV262" s="7">
        <v>51.264331794920182</v>
      </c>
      <c r="AW262" s="7">
        <v>-15.552507417693207</v>
      </c>
      <c r="AY262" s="7">
        <v>1.9494587646384787</v>
      </c>
      <c r="AZ262" s="7">
        <v>6.6736065651440413</v>
      </c>
      <c r="BA262" s="7">
        <v>-12.618071894676675</v>
      </c>
      <c r="BB262" s="7">
        <v>-22.232932222032709</v>
      </c>
      <c r="BD262" s="7">
        <v>-1.3954060779086674</v>
      </c>
      <c r="BE262" s="7">
        <v>-31.56996936215517</v>
      </c>
      <c r="BF262" s="7">
        <v>59.385455758009797</v>
      </c>
      <c r="BH262" s="99">
        <v>9.5903990417353287E-6</v>
      </c>
    </row>
    <row r="263" spans="1:60" x14ac:dyDescent="0.3">
      <c r="A263" s="23">
        <v>44126</v>
      </c>
      <c r="B263" s="11" t="s">
        <v>188</v>
      </c>
      <c r="C263" s="11" t="s">
        <v>111</v>
      </c>
      <c r="D263" s="11" t="s">
        <v>33</v>
      </c>
      <c r="E263" s="5">
        <v>1.141838889721541</v>
      </c>
      <c r="F263" s="5">
        <v>3.2886723803810417E-6</v>
      </c>
      <c r="G263" s="5">
        <v>1.1418322357424839</v>
      </c>
      <c r="H263" s="5">
        <v>3.3415408469175305E-6</v>
      </c>
      <c r="I263" s="5">
        <v>1.141835541307056</v>
      </c>
      <c r="J263" s="5">
        <v>2.3521010864400055E-6</v>
      </c>
      <c r="K263" s="5">
        <v>0.51210486335541128</v>
      </c>
      <c r="L263" s="5">
        <v>1.1747349751395365E-6</v>
      </c>
      <c r="M263" s="5">
        <v>0.51210486796555799</v>
      </c>
      <c r="N263" s="5">
        <v>1.2242233961009401E-6</v>
      </c>
      <c r="O263" s="5">
        <v>0.51210486565623259</v>
      </c>
      <c r="P263" s="5">
        <v>8.4788544127216554E-7</v>
      </c>
      <c r="Q263" s="5">
        <v>0.34840562635117905</v>
      </c>
      <c r="R263" s="5">
        <v>9.3883027444539336E-7</v>
      </c>
      <c r="S263" s="5">
        <v>0.34840386533801099</v>
      </c>
      <c r="T263" s="5">
        <v>9.4145396382540606E-7</v>
      </c>
      <c r="U263" s="5">
        <v>0.34840386533801099</v>
      </c>
      <c r="V263" s="5">
        <v>9.4145396382540606E-7</v>
      </c>
      <c r="W263" s="5">
        <v>0.34840445378733448</v>
      </c>
      <c r="X263" s="5">
        <v>5.4427158728986503E-7</v>
      </c>
      <c r="Y263" s="5">
        <v>0.24157631672440641</v>
      </c>
      <c r="Z263" s="5">
        <v>1.2285443480131228E-6</v>
      </c>
      <c r="AA263" s="5">
        <v>0.24158158004645292</v>
      </c>
      <c r="AB263" s="5">
        <v>1.1717321876765372E-6</v>
      </c>
      <c r="AC263" s="5">
        <v>0.24157896527051395</v>
      </c>
      <c r="AD263" s="5">
        <v>8.6308439878196058E-7</v>
      </c>
      <c r="AE263" s="5">
        <v>0.23646844312215068</v>
      </c>
      <c r="AF263" s="5">
        <v>2.1826900361190341E-6</v>
      </c>
      <c r="AH263" s="5">
        <v>1.8869742549104732E-5</v>
      </c>
      <c r="AI263" s="5">
        <v>9.4512651618433761E-6</v>
      </c>
      <c r="AJ263" s="5">
        <v>4.499469988965646E-5</v>
      </c>
      <c r="AK263" s="5">
        <v>-1.4004444780141441E-6</v>
      </c>
      <c r="AM263" s="6">
        <v>0.72211920239840754</v>
      </c>
      <c r="AO263" s="7">
        <v>-33.165766525899976</v>
      </c>
      <c r="AP263" s="7">
        <v>20.305609583992634</v>
      </c>
      <c r="AQ263" s="7">
        <v>70.489555462183162</v>
      </c>
      <c r="AR263" s="7">
        <v>-2.1396766889392183</v>
      </c>
      <c r="AT263" s="7">
        <v>-7.4014200390770668</v>
      </c>
      <c r="AU263" s="7">
        <v>-17.346270930973517</v>
      </c>
      <c r="AV263" s="7">
        <v>52.921316963328024</v>
      </c>
      <c r="AW263" s="7">
        <v>-4.3462817931327891</v>
      </c>
      <c r="AY263" s="7">
        <v>11.234561154704892</v>
      </c>
      <c r="AZ263" s="7">
        <v>-5.1144946218162346</v>
      </c>
      <c r="BA263" s="7">
        <v>9.9428527782219334</v>
      </c>
      <c r="BB263" s="7">
        <v>-23.31079940398606</v>
      </c>
      <c r="BD263" s="7">
        <v>25.582922833278232</v>
      </c>
      <c r="BE263" s="7">
        <v>-47.128668416829278</v>
      </c>
      <c r="BF263" s="7">
        <v>27.230704130243311</v>
      </c>
      <c r="BH263" s="99">
        <v>4.9051465232986403E-6</v>
      </c>
    </row>
    <row r="264" spans="1:60" x14ac:dyDescent="0.3">
      <c r="A264" s="23">
        <v>44127</v>
      </c>
      <c r="B264" s="11" t="s">
        <v>188</v>
      </c>
      <c r="C264" s="11" t="s">
        <v>32</v>
      </c>
      <c r="D264" s="11" t="s">
        <v>33</v>
      </c>
      <c r="E264" s="5">
        <v>1.1418266590118595</v>
      </c>
      <c r="F264" s="5">
        <v>1.1403632921115097E-5</v>
      </c>
      <c r="G264" s="5">
        <v>1.1418434282313494</v>
      </c>
      <c r="H264" s="5">
        <v>1.2529650730910325E-5</v>
      </c>
      <c r="I264" s="5">
        <v>1.1418351617146991</v>
      </c>
      <c r="J264" s="5">
        <v>8.5265889249001384E-6</v>
      </c>
      <c r="K264" s="5">
        <v>0.51210451873834095</v>
      </c>
      <c r="L264" s="5">
        <v>3.7465984920018354E-6</v>
      </c>
      <c r="M264" s="5">
        <v>0.51210258992018176</v>
      </c>
      <c r="N264" s="5">
        <v>3.7214298715712921E-6</v>
      </c>
      <c r="O264" s="5">
        <v>0.51210355432926169</v>
      </c>
      <c r="P264" s="5">
        <v>2.6382006218290009E-6</v>
      </c>
      <c r="Q264" s="5">
        <v>0.348406611131995</v>
      </c>
      <c r="R264" s="5">
        <v>2.889500637286124E-6</v>
      </c>
      <c r="S264" s="5">
        <v>0.34840441315340059</v>
      </c>
      <c r="T264" s="5">
        <v>3.0374484401974306E-6</v>
      </c>
      <c r="U264" s="5">
        <v>0.34840441315340059</v>
      </c>
      <c r="V264" s="5">
        <v>3.0374484401974306E-6</v>
      </c>
      <c r="W264" s="5">
        <v>0.34840513534636741</v>
      </c>
      <c r="X264" s="5">
        <v>1.7253894126485148E-6</v>
      </c>
      <c r="Y264" s="5">
        <v>0.24157455390994367</v>
      </c>
      <c r="Z264" s="5">
        <v>3.700236306806532E-6</v>
      </c>
      <c r="AA264" s="5">
        <v>0.24158667618829144</v>
      </c>
      <c r="AB264" s="5">
        <v>3.7764536289885799E-6</v>
      </c>
      <c r="AC264" s="5">
        <v>0.24158063646657041</v>
      </c>
      <c r="AD264" s="5">
        <v>2.7360084430163824E-6</v>
      </c>
      <c r="AE264" s="5">
        <v>0.23646484215894012</v>
      </c>
      <c r="AF264" s="5">
        <v>5.2903111408981956E-6</v>
      </c>
      <c r="AH264" s="5">
        <v>-2.9990561425650198E-6</v>
      </c>
      <c r="AI264" s="5">
        <v>5.383481407454164E-6</v>
      </c>
      <c r="AJ264" s="5">
        <v>2.8305036993432678E-5</v>
      </c>
      <c r="AK264" s="5">
        <v>1.5888762326528482E-6</v>
      </c>
      <c r="AM264" s="6">
        <v>0.72353270863357444</v>
      </c>
      <c r="AO264" s="7">
        <v>-1.7398430564030676</v>
      </c>
      <c r="AP264" s="7">
        <v>22.548488504359199</v>
      </c>
      <c r="AQ264" s="7">
        <v>47.866244935468316</v>
      </c>
      <c r="AR264" s="7">
        <v>13.860257254583175</v>
      </c>
      <c r="AT264" s="7">
        <v>9.1924975047508184</v>
      </c>
      <c r="AU264" s="7">
        <v>-11.760900123336526</v>
      </c>
      <c r="AV264" s="7">
        <v>22.780104365072162</v>
      </c>
      <c r="AW264" s="7">
        <v>8.5201873918361315</v>
      </c>
      <c r="AY264" s="7">
        <v>24.065856562671684</v>
      </c>
      <c r="AZ264" s="7">
        <v>-12.34213812839613</v>
      </c>
      <c r="BA264" s="7">
        <v>1.5110200026757781</v>
      </c>
      <c r="BB264" s="7">
        <v>-11.297786093655837</v>
      </c>
      <c r="BD264" s="7">
        <v>5.9636781657435023</v>
      </c>
      <c r="BE264" s="7">
        <v>-26.826954651393287</v>
      </c>
      <c r="BF264" s="7">
        <v>45.653815061719172</v>
      </c>
      <c r="BH264" s="99">
        <v>1.9558210016152138E-5</v>
      </c>
    </row>
    <row r="265" spans="1:60" x14ac:dyDescent="0.3">
      <c r="A265" s="23">
        <v>44129</v>
      </c>
      <c r="B265" s="11" t="s">
        <v>188</v>
      </c>
      <c r="C265" s="11" t="s">
        <v>34</v>
      </c>
      <c r="D265" s="11" t="s">
        <v>33</v>
      </c>
      <c r="E265" s="5">
        <v>1.1418410542638786</v>
      </c>
      <c r="F265" s="5">
        <v>4.8577736768794532E-6</v>
      </c>
      <c r="G265" s="5">
        <v>1.1418378425669995</v>
      </c>
      <c r="H265" s="5">
        <v>4.4538888640752242E-6</v>
      </c>
      <c r="I265" s="5">
        <v>1.1418394679648969</v>
      </c>
      <c r="J265" s="5">
        <v>3.2988372121330998E-6</v>
      </c>
      <c r="K265" s="5">
        <v>0.51210389262902356</v>
      </c>
      <c r="L265" s="5">
        <v>1.8559979514638352E-6</v>
      </c>
      <c r="M265" s="5">
        <v>0.51210647098285578</v>
      </c>
      <c r="N265" s="5">
        <v>1.7558673725513717E-6</v>
      </c>
      <c r="O265" s="5">
        <v>0.51210517503268105</v>
      </c>
      <c r="P265" s="5">
        <v>1.2813057615997067E-6</v>
      </c>
      <c r="Q265" s="5">
        <v>0.34840421883485972</v>
      </c>
      <c r="R265" s="5">
        <v>1.4504865382301552E-6</v>
      </c>
      <c r="S265" s="5">
        <v>0.34840513751182856</v>
      </c>
      <c r="T265" s="5">
        <v>1.4016212348655806E-6</v>
      </c>
      <c r="U265" s="5">
        <v>0.34840513751182856</v>
      </c>
      <c r="V265" s="5">
        <v>1.4016212348655806E-6</v>
      </c>
      <c r="W265" s="5">
        <v>0.34840483057319027</v>
      </c>
      <c r="X265" s="5">
        <v>8.1836395712342094E-7</v>
      </c>
      <c r="Y265" s="5">
        <v>0.24158598902271655</v>
      </c>
      <c r="Z265" s="5">
        <v>1.8632638597067729E-6</v>
      </c>
      <c r="AA265" s="5">
        <v>0.24157813470104653</v>
      </c>
      <c r="AB265" s="5">
        <v>1.7319250627645171E-6</v>
      </c>
      <c r="AC265" s="5">
        <v>0.24158203449490706</v>
      </c>
      <c r="AD265" s="5">
        <v>1.311905490852586E-6</v>
      </c>
      <c r="AE265" s="5">
        <v>0.2364702540715527</v>
      </c>
      <c r="AF265" s="5">
        <v>3.0257579697147702E-6</v>
      </c>
      <c r="AH265" s="5">
        <v>1.3711648110623381E-5</v>
      </c>
      <c r="AI265" s="5">
        <v>1.2852811910562358E-5</v>
      </c>
      <c r="AJ265" s="5">
        <v>4.8702622026909461E-5</v>
      </c>
      <c r="AK265" s="5">
        <v>1.0756979032623556E-6</v>
      </c>
      <c r="AM265" s="6">
        <v>0.72225262497732567</v>
      </c>
      <c r="AO265" s="7">
        <v>-27.06032364763189</v>
      </c>
      <c r="AP265" s="7">
        <v>1.498725300752568</v>
      </c>
      <c r="AQ265" s="7">
        <v>74.611588732675926</v>
      </c>
      <c r="AR265" s="7">
        <v>6.0208280283635673</v>
      </c>
      <c r="AT265" s="7">
        <v>-2.0764914736570717</v>
      </c>
      <c r="AU265" s="7">
        <v>-28.312403823171906</v>
      </c>
      <c r="AV265" s="7">
        <v>57.838727540504564</v>
      </c>
      <c r="AW265" s="7">
        <v>4.8805784524930118</v>
      </c>
      <c r="AY265" s="7">
        <v>-8.1911936765655113</v>
      </c>
      <c r="AZ265" s="7">
        <v>5.5029594911992774</v>
      </c>
      <c r="BA265" s="7">
        <v>13.933644401387113</v>
      </c>
      <c r="BB265" s="7">
        <v>-26.544362006886146</v>
      </c>
      <c r="BD265" s="7">
        <v>62.561464579058423</v>
      </c>
      <c r="BE265" s="7">
        <v>-4.443465336234631</v>
      </c>
      <c r="BF265" s="7">
        <v>-1.17695835200049</v>
      </c>
      <c r="BH265" s="99">
        <v>9.4033825081237432E-6</v>
      </c>
    </row>
    <row r="266" spans="1:60" x14ac:dyDescent="0.3">
      <c r="A266" s="23">
        <v>44128</v>
      </c>
      <c r="B266" s="11" t="s">
        <v>188</v>
      </c>
      <c r="C266" s="11" t="s">
        <v>7</v>
      </c>
      <c r="D266" s="11" t="s">
        <v>33</v>
      </c>
      <c r="E266" s="5">
        <v>1.1418411918731344</v>
      </c>
      <c r="F266" s="5">
        <v>3.2819562396737023E-6</v>
      </c>
      <c r="G266" s="5">
        <v>1.1418420388997168</v>
      </c>
      <c r="H266" s="5">
        <v>3.201428164879983E-6</v>
      </c>
      <c r="I266" s="5">
        <v>1.1418416142728929</v>
      </c>
      <c r="J266" s="5">
        <v>2.2916886999769583E-6</v>
      </c>
      <c r="K266" s="5">
        <v>0.51210402063509763</v>
      </c>
      <c r="L266" s="5">
        <v>1.3058825193643865E-6</v>
      </c>
      <c r="M266" s="5">
        <v>0.51210571932394588</v>
      </c>
      <c r="N266" s="5">
        <v>1.296546364209517E-6</v>
      </c>
      <c r="O266" s="5">
        <v>0.51210487222053636</v>
      </c>
      <c r="P266" s="5">
        <v>9.2106410645844121E-7</v>
      </c>
      <c r="Q266" s="5">
        <v>0.3484054121011676</v>
      </c>
      <c r="R266" s="5">
        <v>9.6760642790997637E-7</v>
      </c>
      <c r="S266" s="5">
        <v>0.34840508580872248</v>
      </c>
      <c r="T266" s="5">
        <v>9.4207854569881451E-7</v>
      </c>
      <c r="U266" s="5">
        <v>0.34840508580872248</v>
      </c>
      <c r="V266" s="5">
        <v>9.4207854569881451E-7</v>
      </c>
      <c r="W266" s="5">
        <v>0.34840519381094964</v>
      </c>
      <c r="X266" s="5">
        <v>5.4853334560202969E-7</v>
      </c>
      <c r="Y266" s="5">
        <v>0.24158038463738626</v>
      </c>
      <c r="Z266" s="5">
        <v>1.2892699550378758E-6</v>
      </c>
      <c r="AA266" s="5">
        <v>0.24157969256682785</v>
      </c>
      <c r="AB266" s="5">
        <v>1.1274187278357865E-6</v>
      </c>
      <c r="AC266" s="5">
        <v>0.24158004135570366</v>
      </c>
      <c r="AD266" s="5">
        <v>8.5714650401873578E-7</v>
      </c>
      <c r="AE266" s="5">
        <v>0.23647880735424923</v>
      </c>
      <c r="AF266" s="5">
        <v>2.1053229340616521E-6</v>
      </c>
      <c r="AH266" s="5">
        <v>2.0430855612285221E-5</v>
      </c>
      <c r="AI266" s="5">
        <v>1.9986618599577254E-5</v>
      </c>
      <c r="AJ266" s="5">
        <v>4.9434430284771187E-5</v>
      </c>
      <c r="AK266" s="5">
        <v>-8.4551915778607646E-7</v>
      </c>
      <c r="AM266" s="6">
        <v>0.72215061708540484</v>
      </c>
      <c r="AO266" s="7">
        <v>-20.836991279193917</v>
      </c>
      <c r="AP266" s="7">
        <v>38.566568627329545</v>
      </c>
      <c r="AQ266" s="7">
        <v>86.904492660355714</v>
      </c>
      <c r="AR266" s="7">
        <v>1.5836382498690682</v>
      </c>
      <c r="AT266" s="7">
        <v>-11.577156976083636</v>
      </c>
      <c r="AU266" s="7">
        <v>-8.7222187995505962</v>
      </c>
      <c r="AV266" s="7">
        <v>60.343074113067274</v>
      </c>
      <c r="AW266" s="7">
        <v>-1.6600249533871292</v>
      </c>
      <c r="AY266" s="7">
        <v>-6.0749732038178905</v>
      </c>
      <c r="AZ266" s="7">
        <v>8.8708299728068596</v>
      </c>
      <c r="BA266" s="7">
        <v>1.3023129905587183</v>
      </c>
      <c r="BB266" s="7">
        <v>-25.125971142347936</v>
      </c>
      <c r="BD266" s="7">
        <v>39.964878207454646</v>
      </c>
      <c r="BE266" s="7">
        <v>-25.421520583601698</v>
      </c>
      <c r="BF266" s="7">
        <v>33.458303127176237</v>
      </c>
      <c r="BH266" s="99">
        <v>3.2272010017717994E-6</v>
      </c>
    </row>
    <row r="267" spans="1:60" x14ac:dyDescent="0.3">
      <c r="H267" s="20" t="s">
        <v>10</v>
      </c>
      <c r="I267" s="5">
        <f>AVERAGE(I262:I266)</f>
        <v>1.1418370936340299</v>
      </c>
      <c r="N267" s="20" t="s">
        <v>10</v>
      </c>
      <c r="O267" s="5">
        <f>AVERAGE(O262:O266)</f>
        <v>0.51210428229881266</v>
      </c>
      <c r="V267" s="20" t="s">
        <v>10</v>
      </c>
      <c r="W267" s="5">
        <f>AVERAGE(W262:W266)</f>
        <v>0.34840475532676562</v>
      </c>
      <c r="AB267" s="20" t="s">
        <v>10</v>
      </c>
      <c r="AC267" s="5">
        <f>AVERAGE(AC262:AC266)</f>
        <v>0.24158016822418071</v>
      </c>
      <c r="AD267" s="20" t="s">
        <v>10</v>
      </c>
      <c r="AE267" s="5">
        <f>AVERAGE(AE262:AE266)</f>
        <v>0.2364731702395429</v>
      </c>
    </row>
    <row r="268" spans="1:60" x14ac:dyDescent="0.3">
      <c r="H268" s="19" t="s">
        <v>75</v>
      </c>
      <c r="I268" s="7" cm="1">
        <f t="array" ref="I268">2*STDEV(I262:I266/I267)*1000000</f>
        <v>5.7992810494489024</v>
      </c>
      <c r="N268" s="19" t="s">
        <v>75</v>
      </c>
      <c r="O268" s="7" cm="1">
        <f t="array" ref="O268">2*STDEV(O262:O266/O267)*1000000</f>
        <v>3.8093636584882322</v>
      </c>
      <c r="V268" s="19" t="s">
        <v>75</v>
      </c>
      <c r="W268" s="7" cm="1">
        <f t="array" ref="W268">2*STDEV(W262:W266/W267)*1000000</f>
        <v>2.5413810388966049</v>
      </c>
      <c r="AB268" s="19" t="s">
        <v>75</v>
      </c>
      <c r="AC268" s="7" cm="1">
        <f t="array" ref="AC268">2*STDEV(AC262:AC266/AC267)*1000000</f>
        <v>10.286098441417625</v>
      </c>
      <c r="AD268" s="19" t="s">
        <v>75</v>
      </c>
      <c r="AE268" s="7" cm="1">
        <f t="array" ref="AE268">2*STDEV(AE262:AE266/AE267)*1000000</f>
        <v>65.345769370132984</v>
      </c>
    </row>
    <row r="269" spans="1:60" x14ac:dyDescent="0.3">
      <c r="A269" s="31" t="s">
        <v>190</v>
      </c>
      <c r="AG269" s="32"/>
      <c r="AL269" s="4"/>
      <c r="AN269" s="4"/>
    </row>
    <row r="270" spans="1:60" s="18" customFormat="1" ht="16.2" x14ac:dyDescent="0.35">
      <c r="A270" s="33" t="s">
        <v>0</v>
      </c>
      <c r="B270" s="26" t="s">
        <v>1</v>
      </c>
      <c r="C270" s="26" t="s">
        <v>2</v>
      </c>
      <c r="D270" s="26" t="s">
        <v>3</v>
      </c>
      <c r="E270" s="27" t="s">
        <v>41</v>
      </c>
      <c r="F270" s="27" t="s">
        <v>286</v>
      </c>
      <c r="G270" s="27" t="s">
        <v>42</v>
      </c>
      <c r="H270" s="27" t="s">
        <v>286</v>
      </c>
      <c r="I270" s="27" t="s">
        <v>43</v>
      </c>
      <c r="J270" s="27" t="s">
        <v>286</v>
      </c>
      <c r="K270" s="27" t="s">
        <v>44</v>
      </c>
      <c r="L270" s="27" t="s">
        <v>286</v>
      </c>
      <c r="M270" s="27" t="s">
        <v>45</v>
      </c>
      <c r="N270" s="27" t="s">
        <v>286</v>
      </c>
      <c r="O270" s="27" t="s">
        <v>46</v>
      </c>
      <c r="P270" s="27" t="s">
        <v>286</v>
      </c>
      <c r="Q270" s="27" t="s">
        <v>47</v>
      </c>
      <c r="R270" s="27" t="s">
        <v>286</v>
      </c>
      <c r="S270" s="27" t="s">
        <v>48</v>
      </c>
      <c r="T270" s="27" t="s">
        <v>286</v>
      </c>
      <c r="U270" s="27" t="s">
        <v>49</v>
      </c>
      <c r="V270" s="27" t="s">
        <v>286</v>
      </c>
      <c r="W270" s="27" t="s">
        <v>50</v>
      </c>
      <c r="X270" s="27" t="s">
        <v>286</v>
      </c>
      <c r="Y270" s="27" t="s">
        <v>51</v>
      </c>
      <c r="Z270" s="27" t="s">
        <v>286</v>
      </c>
      <c r="AA270" s="27" t="s">
        <v>52</v>
      </c>
      <c r="AB270" s="27" t="s">
        <v>286</v>
      </c>
      <c r="AC270" s="27" t="s">
        <v>53</v>
      </c>
      <c r="AD270" s="27" t="s">
        <v>286</v>
      </c>
      <c r="AE270" s="27" t="s">
        <v>54</v>
      </c>
      <c r="AF270" s="27" t="s">
        <v>286</v>
      </c>
      <c r="AG270" s="34"/>
      <c r="AH270" s="27" t="s">
        <v>55</v>
      </c>
      <c r="AI270" s="27" t="s">
        <v>56</v>
      </c>
      <c r="AJ270" s="27" t="s">
        <v>57</v>
      </c>
      <c r="AK270" s="27" t="s">
        <v>58</v>
      </c>
      <c r="AL270" s="28"/>
      <c r="AM270" s="27" t="s">
        <v>59</v>
      </c>
      <c r="AN270" s="35"/>
      <c r="AO270" s="30" t="s">
        <v>76</v>
      </c>
      <c r="AP270" s="36" t="s">
        <v>13</v>
      </c>
      <c r="AQ270" s="30" t="s">
        <v>77</v>
      </c>
      <c r="AR270" s="36" t="s">
        <v>13</v>
      </c>
      <c r="AS270" s="30" t="s">
        <v>78</v>
      </c>
      <c r="AT270" s="36" t="s">
        <v>13</v>
      </c>
      <c r="AU270" s="30" t="s">
        <v>79</v>
      </c>
      <c r="AV270" s="36" t="s">
        <v>13</v>
      </c>
      <c r="AW270" s="30" t="s">
        <v>80</v>
      </c>
      <c r="AX270" s="36" t="s">
        <v>13</v>
      </c>
      <c r="AY270" s="97"/>
      <c r="AZ270" s="98" t="s">
        <v>339</v>
      </c>
      <c r="BA270" s="100"/>
      <c r="BB270" s="27" t="s">
        <v>17</v>
      </c>
      <c r="BC270" s="30" t="s">
        <v>18</v>
      </c>
      <c r="BD270" s="14"/>
      <c r="BE270" s="14"/>
      <c r="BF270" s="14"/>
    </row>
    <row r="271" spans="1:60" x14ac:dyDescent="0.3">
      <c r="A271" s="23">
        <v>44858</v>
      </c>
      <c r="B271" s="11" t="s">
        <v>188</v>
      </c>
      <c r="C271" s="11" t="s">
        <v>87</v>
      </c>
      <c r="D271" s="11" t="s">
        <v>155</v>
      </c>
      <c r="E271" s="5">
        <v>1.1418347561470825</v>
      </c>
      <c r="F271" s="5">
        <v>4.5815744344205964E-6</v>
      </c>
      <c r="G271" s="5">
        <v>1.1418420892466516</v>
      </c>
      <c r="H271" s="5">
        <v>4.3844667234384224E-6</v>
      </c>
      <c r="I271" s="5">
        <v>1.1418384168676943</v>
      </c>
      <c r="J271" s="5">
        <v>3.1819243061107939E-6</v>
      </c>
      <c r="K271" s="5">
        <v>0.51289572076770384</v>
      </c>
      <c r="L271" s="5">
        <v>1.6490946968861579E-6</v>
      </c>
      <c r="M271" s="5">
        <v>0.51289923554543837</v>
      </c>
      <c r="N271" s="5">
        <v>1.6267376329784522E-6</v>
      </c>
      <c r="O271" s="5">
        <v>0.51289747815657105</v>
      </c>
      <c r="P271" s="5">
        <v>1.1657660585813617E-6</v>
      </c>
      <c r="Q271" s="5">
        <v>0.3484056177033209</v>
      </c>
      <c r="R271" s="5">
        <v>1.2057224548955602E-6</v>
      </c>
      <c r="S271" s="5">
        <v>0.34840423646014407</v>
      </c>
      <c r="T271" s="5">
        <v>1.2646357302622797E-6</v>
      </c>
      <c r="U271" s="5">
        <v>0.34840423646014407</v>
      </c>
      <c r="V271" s="5">
        <v>1.2646357302622797E-6</v>
      </c>
      <c r="W271" s="5">
        <v>0.34840469591132606</v>
      </c>
      <c r="X271" s="5">
        <v>7.1950709170010084E-7</v>
      </c>
      <c r="Y271" s="5">
        <v>0.2415799216127302</v>
      </c>
      <c r="Z271" s="5">
        <v>1.7661369145473478E-6</v>
      </c>
      <c r="AA271" s="5">
        <v>0.241580575276473</v>
      </c>
      <c r="AB271" s="5">
        <v>1.5635629542045439E-6</v>
      </c>
      <c r="AC271" s="5">
        <v>0.24158025104262915</v>
      </c>
      <c r="AD271" s="5">
        <v>1.1776522008835619E-6</v>
      </c>
      <c r="AE271" s="5">
        <v>0.23647833516891464</v>
      </c>
      <c r="AF271" s="5">
        <v>2.9558521909761732E-6</v>
      </c>
      <c r="AH271" s="5">
        <v>8.3517210368705842E-4</v>
      </c>
      <c r="AI271" s="5">
        <v>1.3239715469986348E-5</v>
      </c>
      <c r="AJ271" s="5">
        <v>3.0607863974933779E-2</v>
      </c>
      <c r="AK271" s="5">
        <v>-4.5912515259603293E-6</v>
      </c>
      <c r="AM271" s="6">
        <v>0.72318535083865421</v>
      </c>
      <c r="AO271" s="7">
        <f>(I271/I$267-1)*1000000</f>
        <v>1.1588637922610445</v>
      </c>
      <c r="AP271" s="7">
        <f>MAX(J271/I271*1000000,I$268,'S-3 Medium-term 142Nd precision'!B$12)</f>
        <v>5.7992810494489024</v>
      </c>
      <c r="AQ271" s="10">
        <f t="shared" ref="AQ271" si="55">(O271/0.51263-1)*10000</f>
        <v>5.2177624518856547</v>
      </c>
      <c r="AR271" s="10">
        <f>MAX(P271/O271*10000,O$268/100,'S-3 Medium-term 142Nd precision'!C$12)</f>
        <v>4.2563119610790796E-2</v>
      </c>
      <c r="AS271" s="7">
        <f>(W271/W$267-1)*1000000</f>
        <v>-0.17053567336056119</v>
      </c>
      <c r="AT271" s="7">
        <f>MAX(X271/W271*1000000,W$268,'S-3 Medium-term 142Nd precision'!D$12)</f>
        <v>3.0853639530316457</v>
      </c>
      <c r="AU271" s="7">
        <f>(AC271/AC$267-1)*1000000</f>
        <v>0.34281973171346181</v>
      </c>
      <c r="AV271" s="7">
        <f>MAX(AD271/AC271*1000000,AC$268,'S-3 Medium-term 142Nd precision'!E$12)</f>
        <v>10.286098441417625</v>
      </c>
      <c r="AW271" s="7">
        <f>(AE271/AE$267-1)*1000000</f>
        <v>21.841502638508814</v>
      </c>
      <c r="AX271" s="7">
        <f>MAX(AF271/AE271*1000000,AE$268,'S-3 Medium-term 142Nd precision'!F$12)</f>
        <v>65.345769370132984</v>
      </c>
      <c r="AZ271" s="99">
        <v>9.0011325801032399E-6</v>
      </c>
      <c r="BB271" s="7" t="s">
        <v>191</v>
      </c>
      <c r="BC271" s="7" t="s">
        <v>124</v>
      </c>
    </row>
    <row r="272" spans="1:60" s="39" customFormat="1" ht="15" thickBot="1" x14ac:dyDescent="0.35">
      <c r="A272" s="38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M272" s="41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</row>
    <row r="274" spans="1:60" x14ac:dyDescent="0.3">
      <c r="A274" s="24" t="s">
        <v>193</v>
      </c>
      <c r="AL274" s="4"/>
      <c r="AN274" s="4"/>
    </row>
    <row r="275" spans="1:60" ht="16.2" x14ac:dyDescent="0.35">
      <c r="A275" s="25" t="s">
        <v>0</v>
      </c>
      <c r="B275" s="26" t="s">
        <v>1</v>
      </c>
      <c r="C275" s="26" t="s">
        <v>2</v>
      </c>
      <c r="D275" s="26" t="s">
        <v>3</v>
      </c>
      <c r="E275" s="27" t="s">
        <v>41</v>
      </c>
      <c r="F275" s="27" t="s">
        <v>286</v>
      </c>
      <c r="G275" s="27" t="s">
        <v>42</v>
      </c>
      <c r="H275" s="27" t="s">
        <v>286</v>
      </c>
      <c r="I275" s="27" t="s">
        <v>43</v>
      </c>
      <c r="J275" s="27" t="s">
        <v>286</v>
      </c>
      <c r="K275" s="27" t="s">
        <v>44</v>
      </c>
      <c r="L275" s="27" t="s">
        <v>286</v>
      </c>
      <c r="M275" s="27" t="s">
        <v>45</v>
      </c>
      <c r="N275" s="27" t="s">
        <v>286</v>
      </c>
      <c r="O275" s="27" t="s">
        <v>46</v>
      </c>
      <c r="P275" s="27" t="s">
        <v>286</v>
      </c>
      <c r="Q275" s="27" t="s">
        <v>47</v>
      </c>
      <c r="R275" s="27" t="s">
        <v>286</v>
      </c>
      <c r="S275" s="27" t="s">
        <v>48</v>
      </c>
      <c r="T275" s="27" t="s">
        <v>286</v>
      </c>
      <c r="U275" s="27" t="s">
        <v>49</v>
      </c>
      <c r="V275" s="27" t="s">
        <v>286</v>
      </c>
      <c r="W275" s="27" t="s">
        <v>50</v>
      </c>
      <c r="X275" s="27" t="s">
        <v>286</v>
      </c>
      <c r="Y275" s="27" t="s">
        <v>51</v>
      </c>
      <c r="Z275" s="27" t="s">
        <v>286</v>
      </c>
      <c r="AA275" s="27" t="s">
        <v>52</v>
      </c>
      <c r="AB275" s="27" t="s">
        <v>286</v>
      </c>
      <c r="AC275" s="27" t="s">
        <v>53</v>
      </c>
      <c r="AD275" s="27" t="s">
        <v>286</v>
      </c>
      <c r="AE275" s="27" t="s">
        <v>54</v>
      </c>
      <c r="AF275" s="27" t="s">
        <v>286</v>
      </c>
      <c r="AG275" s="27"/>
      <c r="AH275" s="27" t="s">
        <v>55</v>
      </c>
      <c r="AI275" s="27" t="s">
        <v>56</v>
      </c>
      <c r="AJ275" s="27" t="s">
        <v>57</v>
      </c>
      <c r="AK275" s="27" t="s">
        <v>58</v>
      </c>
      <c r="AL275" s="28"/>
      <c r="AM275" s="29" t="s">
        <v>59</v>
      </c>
      <c r="AN275" s="28"/>
      <c r="AO275" s="30" t="s">
        <v>60</v>
      </c>
      <c r="AP275" s="30" t="s">
        <v>61</v>
      </c>
      <c r="AQ275" s="30" t="s">
        <v>62</v>
      </c>
      <c r="AR275" s="30" t="s">
        <v>63</v>
      </c>
      <c r="AS275" s="30"/>
      <c r="AT275" s="30" t="s">
        <v>64</v>
      </c>
      <c r="AU275" s="30" t="s">
        <v>65</v>
      </c>
      <c r="AV275" s="30" t="s">
        <v>66</v>
      </c>
      <c r="AW275" s="30" t="s">
        <v>67</v>
      </c>
      <c r="AX275" s="30"/>
      <c r="AY275" s="30" t="s">
        <v>68</v>
      </c>
      <c r="AZ275" s="30" t="s">
        <v>69</v>
      </c>
      <c r="BA275" s="30" t="s">
        <v>70</v>
      </c>
      <c r="BB275" s="30" t="s">
        <v>71</v>
      </c>
      <c r="BC275" s="30"/>
      <c r="BD275" s="30" t="s">
        <v>72</v>
      </c>
      <c r="BE275" s="30" t="s">
        <v>73</v>
      </c>
      <c r="BF275" s="30" t="s">
        <v>74</v>
      </c>
      <c r="BG275" s="97"/>
      <c r="BH275" s="98" t="s">
        <v>339</v>
      </c>
    </row>
    <row r="276" spans="1:60" x14ac:dyDescent="0.3">
      <c r="A276" s="23">
        <v>44860</v>
      </c>
      <c r="B276" s="11" t="s">
        <v>194</v>
      </c>
      <c r="C276" s="11" t="s">
        <v>87</v>
      </c>
      <c r="D276" s="11" t="s">
        <v>33</v>
      </c>
      <c r="E276" s="5">
        <v>1.1418304682267435</v>
      </c>
      <c r="F276" s="5">
        <v>3.8157602051848881E-6</v>
      </c>
      <c r="G276" s="5">
        <v>1.1418390851994524</v>
      </c>
      <c r="H276" s="5">
        <v>3.9900940294284356E-6</v>
      </c>
      <c r="I276" s="5">
        <v>1.1418348419273208</v>
      </c>
      <c r="J276" s="5">
        <v>2.7748069145081291E-6</v>
      </c>
      <c r="K276" s="5">
        <v>0.51210315073851043</v>
      </c>
      <c r="L276" s="5">
        <v>1.4614086620000317E-6</v>
      </c>
      <c r="M276" s="5">
        <v>0.51210542215573329</v>
      </c>
      <c r="N276" s="5">
        <v>1.4000759748971111E-6</v>
      </c>
      <c r="O276" s="5">
        <v>0.51210428644712191</v>
      </c>
      <c r="P276" s="5">
        <v>1.0139755958362225E-6</v>
      </c>
      <c r="Q276" s="5">
        <v>0.34840490238363292</v>
      </c>
      <c r="R276" s="5">
        <v>1.1824446738553443E-6</v>
      </c>
      <c r="S276" s="5">
        <v>0.34840509754217286</v>
      </c>
      <c r="T276" s="5">
        <v>1.1436573755196386E-6</v>
      </c>
      <c r="U276" s="5">
        <v>0.34840509754217286</v>
      </c>
      <c r="V276" s="5">
        <v>1.1436573755196386E-6</v>
      </c>
      <c r="W276" s="5">
        <v>0.3484050325757751</v>
      </c>
      <c r="X276" s="5">
        <v>6.6739196254045394E-7</v>
      </c>
      <c r="Y276" s="5">
        <v>0.24157819371666056</v>
      </c>
      <c r="Z276" s="5">
        <v>1.4153576243176071E-6</v>
      </c>
      <c r="AA276" s="5">
        <v>0.24158075657130779</v>
      </c>
      <c r="AB276" s="5">
        <v>1.4760064579917447E-6</v>
      </c>
      <c r="AC276" s="5">
        <v>0.24157947910307978</v>
      </c>
      <c r="AD276" s="5">
        <v>1.0253938063616711E-6</v>
      </c>
      <c r="AE276" s="5">
        <v>0.2364732177621795</v>
      </c>
      <c r="AF276" s="5">
        <v>2.5561521209905963E-6</v>
      </c>
      <c r="AH276" s="5">
        <v>2.281110087651345E-5</v>
      </c>
      <c r="AI276" s="5">
        <v>1.2017644132554946E-5</v>
      </c>
      <c r="AJ276" s="5">
        <v>3.8333136462183879E-5</v>
      </c>
      <c r="AK276" s="5">
        <v>-2.1226397386921578E-6</v>
      </c>
      <c r="AM276" s="6">
        <v>0.72266451997556547</v>
      </c>
      <c r="AO276" s="7">
        <v>-19.344013450051101</v>
      </c>
      <c r="AP276" s="7">
        <v>41.186580114871418</v>
      </c>
      <c r="AQ276" s="7">
        <v>55.340258759084549</v>
      </c>
      <c r="AR276" s="7">
        <v>-6.9117218938208325</v>
      </c>
      <c r="AT276" s="7">
        <v>-16.040657765614696</v>
      </c>
      <c r="AU276" s="7">
        <v>2.8569527479316292</v>
      </c>
      <c r="AV276" s="7">
        <v>42.594438964149717</v>
      </c>
      <c r="AW276" s="7">
        <v>-8.1235793004674761</v>
      </c>
      <c r="AY276" s="7">
        <v>5.189255452897612</v>
      </c>
      <c r="AZ276" s="7">
        <v>0.68973884093104232</v>
      </c>
      <c r="BA276" s="7">
        <v>2.8622061809535637</v>
      </c>
      <c r="BB276" s="7">
        <v>-14.943782179810405</v>
      </c>
      <c r="BD276" s="7">
        <v>13.72196460946995</v>
      </c>
      <c r="BE276" s="7">
        <v>-25.14366298222992</v>
      </c>
      <c r="BF276" s="7">
        <v>41.496306497190716</v>
      </c>
      <c r="BH276" s="11">
        <v>7.0194888895828952E-6</v>
      </c>
    </row>
    <row r="277" spans="1:60" x14ac:dyDescent="0.3">
      <c r="A277" s="23">
        <v>44860</v>
      </c>
      <c r="B277" s="11" t="s">
        <v>194</v>
      </c>
      <c r="C277" s="11" t="s">
        <v>117</v>
      </c>
      <c r="D277" s="11" t="s">
        <v>33</v>
      </c>
      <c r="E277" s="5">
        <v>1.1418357181659344</v>
      </c>
      <c r="F277" s="5">
        <v>3.7672955548400738E-6</v>
      </c>
      <c r="G277" s="5">
        <v>1.1418405487168759</v>
      </c>
      <c r="H277" s="5">
        <v>3.7026952417852569E-6</v>
      </c>
      <c r="I277" s="5">
        <v>1.1418381278504901</v>
      </c>
      <c r="J277" s="5">
        <v>2.6448380427395307E-6</v>
      </c>
      <c r="K277" s="5">
        <v>0.51210387836071858</v>
      </c>
      <c r="L277" s="5">
        <v>1.5273680392510307E-6</v>
      </c>
      <c r="M277" s="5">
        <v>0.51210571927722581</v>
      </c>
      <c r="N277" s="5">
        <v>1.3788797311203201E-6</v>
      </c>
      <c r="O277" s="5">
        <v>0.51210478600516851</v>
      </c>
      <c r="P277" s="5">
        <v>1.0317246103961985E-6</v>
      </c>
      <c r="Q277" s="5">
        <v>0.34840411547821792</v>
      </c>
      <c r="R277" s="5">
        <v>1.0651743826641043E-6</v>
      </c>
      <c r="S277" s="5">
        <v>0.34840401363813878</v>
      </c>
      <c r="T277" s="5">
        <v>1.1307948653773599E-6</v>
      </c>
      <c r="U277" s="5">
        <v>0.34840401363813878</v>
      </c>
      <c r="V277" s="5">
        <v>1.1307948653773599E-6</v>
      </c>
      <c r="W277" s="5">
        <v>0.34840404726831281</v>
      </c>
      <c r="X277" s="5">
        <v>6.4023896600060703E-7</v>
      </c>
      <c r="Y277" s="5">
        <v>0.24157850489285138</v>
      </c>
      <c r="Z277" s="5">
        <v>1.3533087430236323E-6</v>
      </c>
      <c r="AA277" s="5">
        <v>0.24158179128092744</v>
      </c>
      <c r="AB277" s="5">
        <v>1.2988566943303022E-6</v>
      </c>
      <c r="AC277" s="5">
        <v>0.24158014049707871</v>
      </c>
      <c r="AD277" s="5">
        <v>9.4416069188365772E-7</v>
      </c>
      <c r="AE277" s="5">
        <v>0.23648055201605556</v>
      </c>
      <c r="AF277" s="5">
        <v>2.4428912782137643E-6</v>
      </c>
      <c r="AH277" s="5">
        <v>1.9452600842962992E-5</v>
      </c>
      <c r="AI277" s="5">
        <v>1.590618180828891E-5</v>
      </c>
      <c r="AJ277" s="5">
        <v>4.6395416227524749E-5</v>
      </c>
      <c r="AK277" s="5">
        <v>-1.9769093958768675E-6</v>
      </c>
      <c r="AM277" s="6">
        <v>0.72224322952934661</v>
      </c>
      <c r="AO277" s="7">
        <v>-24.798610431253643</v>
      </c>
      <c r="AP277" s="7">
        <v>56.505580496635233</v>
      </c>
      <c r="AQ277" s="7">
        <v>74.424642024784049</v>
      </c>
      <c r="AR277" s="7">
        <v>-11.008595225958651</v>
      </c>
      <c r="AT277" s="7">
        <v>-21.089582748157198</v>
      </c>
      <c r="AU277" s="7">
        <v>4.5249942326464065</v>
      </c>
      <c r="AV277" s="7">
        <v>54.466761531646313</v>
      </c>
      <c r="AW277" s="7">
        <v>-12.291642807027436</v>
      </c>
      <c r="AY277" s="7">
        <v>1.5618920095050726</v>
      </c>
      <c r="AZ277" s="7">
        <v>3.2775154386044392</v>
      </c>
      <c r="BA277" s="7">
        <v>-9.1817304115338061</v>
      </c>
      <c r="BB277" s="7">
        <v>-16.692756484082416</v>
      </c>
      <c r="BD277" s="7">
        <v>19.876262639106912</v>
      </c>
      <c r="BE277" s="7">
        <v>-32.054534704784032</v>
      </c>
      <c r="BF277" s="7">
        <v>54.299295683124527</v>
      </c>
      <c r="BH277" s="11">
        <v>6.1955732530881591E-6</v>
      </c>
    </row>
    <row r="278" spans="1:60" x14ac:dyDescent="0.3">
      <c r="A278" s="23">
        <v>44861</v>
      </c>
      <c r="B278" s="11" t="s">
        <v>194</v>
      </c>
      <c r="C278" s="11" t="s">
        <v>109</v>
      </c>
      <c r="D278" s="11" t="s">
        <v>33</v>
      </c>
      <c r="E278" s="5">
        <v>1.1418321851842175</v>
      </c>
      <c r="F278" s="5">
        <v>3.1665843816811139E-6</v>
      </c>
      <c r="G278" s="5">
        <v>1.1418368579436662</v>
      </c>
      <c r="H278" s="5">
        <v>3.0896109449958803E-6</v>
      </c>
      <c r="I278" s="5">
        <v>1.1418345167860693</v>
      </c>
      <c r="J278" s="5">
        <v>2.2160981843804694E-6</v>
      </c>
      <c r="K278" s="5">
        <v>0.51210371111131336</v>
      </c>
      <c r="L278" s="5">
        <v>1.2158726255184316E-6</v>
      </c>
      <c r="M278" s="5">
        <v>0.51210470503963246</v>
      </c>
      <c r="N278" s="5">
        <v>1.2911502939947172E-6</v>
      </c>
      <c r="O278" s="5">
        <v>0.51210420756681074</v>
      </c>
      <c r="P278" s="5">
        <v>8.8682837523980396E-7</v>
      </c>
      <c r="Q278" s="5">
        <v>0.34840480280994407</v>
      </c>
      <c r="R278" s="5">
        <v>9.2728171975501263E-7</v>
      </c>
      <c r="S278" s="5">
        <v>0.34840392891456684</v>
      </c>
      <c r="T278" s="5">
        <v>9.567832843515602E-7</v>
      </c>
      <c r="U278" s="5">
        <v>0.34840392891456684</v>
      </c>
      <c r="V278" s="5">
        <v>9.567832843515602E-7</v>
      </c>
      <c r="W278" s="5">
        <v>0.34840421705103453</v>
      </c>
      <c r="X278" s="5">
        <v>5.4696669248899053E-7</v>
      </c>
      <c r="Y278" s="5">
        <v>0.24158014224224203</v>
      </c>
      <c r="Z278" s="5">
        <v>1.242952887224236E-6</v>
      </c>
      <c r="AA278" s="5">
        <v>0.24157936565402249</v>
      </c>
      <c r="AB278" s="5">
        <v>1.1985372790979357E-6</v>
      </c>
      <c r="AC278" s="5">
        <v>0.24157975752504854</v>
      </c>
      <c r="AD278" s="5">
        <v>8.6358140240293141E-7</v>
      </c>
      <c r="AE278" s="5">
        <v>0.23648204114601337</v>
      </c>
      <c r="AF278" s="5">
        <v>2.0722964119793275E-6</v>
      </c>
      <c r="AH278" s="5">
        <v>2.5388150475397674E-5</v>
      </c>
      <c r="AI278" s="5">
        <v>1.5058172578236104E-5</v>
      </c>
      <c r="AJ278" s="5">
        <v>3.8676624959284329E-5</v>
      </c>
      <c r="AK278" s="5">
        <v>-2.1150160840388568E-6</v>
      </c>
      <c r="AM278" s="6">
        <v>0.72263834756249934</v>
      </c>
      <c r="AO278" s="7">
        <v>-23.231740312712468</v>
      </c>
      <c r="AP278" s="7">
        <v>53.062304144146921</v>
      </c>
      <c r="AQ278" s="7">
        <v>78.080423163928714</v>
      </c>
      <c r="AR278" s="7">
        <v>-8.5616137481814292</v>
      </c>
      <c r="AT278" s="7">
        <v>-20.555282831180577</v>
      </c>
      <c r="AU278" s="7">
        <v>6.0317659609232521</v>
      </c>
      <c r="AV278" s="7">
        <v>53.449736614252785</v>
      </c>
      <c r="AW278" s="7">
        <v>-5.6438906964606517</v>
      </c>
      <c r="AY278" s="7">
        <v>-1.0836614375842046</v>
      </c>
      <c r="AZ278" s="7">
        <v>7.1655225239997122</v>
      </c>
      <c r="BA278" s="7">
        <v>-10.61377520883422</v>
      </c>
      <c r="BB278" s="7">
        <v>-19.545707079515751</v>
      </c>
      <c r="BD278" s="7">
        <v>18.529921185672649</v>
      </c>
      <c r="BE278" s="7">
        <v>-21.633228540207661</v>
      </c>
      <c r="BF278" s="7">
        <v>53.243175680117716</v>
      </c>
      <c r="BH278" s="11">
        <v>7.3046435972989001E-6</v>
      </c>
    </row>
    <row r="279" spans="1:60" x14ac:dyDescent="0.3">
      <c r="A279" s="23">
        <v>44863</v>
      </c>
      <c r="B279" s="11" t="s">
        <v>194</v>
      </c>
      <c r="C279" s="11" t="s">
        <v>111</v>
      </c>
      <c r="D279" s="11" t="s">
        <v>33</v>
      </c>
      <c r="E279" s="5">
        <v>1.1418398748261502</v>
      </c>
      <c r="F279" s="5">
        <v>3.422217816658172E-6</v>
      </c>
      <c r="G279" s="5">
        <v>1.1418366415615502</v>
      </c>
      <c r="H279" s="5">
        <v>3.3026976615119802E-6</v>
      </c>
      <c r="I279" s="5">
        <v>1.1418382641482987</v>
      </c>
      <c r="J279" s="5">
        <v>2.3792491927813677E-6</v>
      </c>
      <c r="K279" s="5">
        <v>0.51210311919975793</v>
      </c>
      <c r="L279" s="5">
        <v>1.2625190330227256E-6</v>
      </c>
      <c r="M279" s="5">
        <v>0.51210473846854176</v>
      </c>
      <c r="N279" s="5">
        <v>1.3067873205479667E-6</v>
      </c>
      <c r="O279" s="5">
        <v>0.51210392661597337</v>
      </c>
      <c r="P279" s="5">
        <v>9.093428822032402E-7</v>
      </c>
      <c r="Q279" s="5">
        <v>0.34840664957146672</v>
      </c>
      <c r="R279" s="5">
        <v>9.7079147581516373E-7</v>
      </c>
      <c r="S279" s="5">
        <v>0.34840389585888565</v>
      </c>
      <c r="T279" s="5">
        <v>9.5800023654746893E-7</v>
      </c>
      <c r="U279" s="5">
        <v>0.34840389585888565</v>
      </c>
      <c r="V279" s="5">
        <v>9.5800023654746893E-7</v>
      </c>
      <c r="W279" s="5">
        <v>0.348404808131764</v>
      </c>
      <c r="X279" s="5">
        <v>5.5891057408280698E-7</v>
      </c>
      <c r="Y279" s="5">
        <v>0.24157576898156938</v>
      </c>
      <c r="Z279" s="5">
        <v>1.2907951614715063E-6</v>
      </c>
      <c r="AA279" s="5">
        <v>0.24158337363102722</v>
      </c>
      <c r="AB279" s="5">
        <v>1.274081972209441E-6</v>
      </c>
      <c r="AC279" s="5">
        <v>0.24157958531117771</v>
      </c>
      <c r="AD279" s="5">
        <v>9.3532507552749472E-7</v>
      </c>
      <c r="AE279" s="5">
        <v>0.23648256546590046</v>
      </c>
      <c r="AF279" s="5">
        <v>2.1054794056358089E-6</v>
      </c>
      <c r="AH279" s="5">
        <v>1.2577980574113535E-5</v>
      </c>
      <c r="AI279" s="5">
        <v>9.6792964360750988E-6</v>
      </c>
      <c r="AJ279" s="5">
        <v>3.437892139556554E-5</v>
      </c>
      <c r="AK279" s="5">
        <v>-8.9111444166302415E-7</v>
      </c>
      <c r="AM279" s="6">
        <v>0.72309933821460248</v>
      </c>
      <c r="AO279" s="7">
        <v>-9.9067456587054181</v>
      </c>
      <c r="AP279" s="7">
        <v>57.45858410577398</v>
      </c>
      <c r="AQ279" s="7">
        <v>89.263365614211665</v>
      </c>
      <c r="AR279" s="7">
        <v>0.56243297996694253</v>
      </c>
      <c r="AT279" s="7">
        <v>-8.6656476987467812</v>
      </c>
      <c r="AU279" s="7">
        <v>-0.34542923466052144</v>
      </c>
      <c r="AV279" s="7">
        <v>58.234787593036685</v>
      </c>
      <c r="AW279" s="7">
        <v>1.2175711010531387</v>
      </c>
      <c r="AY279" s="7">
        <v>20.420951736488391</v>
      </c>
      <c r="AZ279" s="7">
        <v>-5.3393948082902654</v>
      </c>
      <c r="BA279" s="7">
        <v>-2.4652010039982741</v>
      </c>
      <c r="BB279" s="7">
        <v>-26.598351657636243</v>
      </c>
      <c r="BD279" s="7">
        <v>11.103732252992771</v>
      </c>
      <c r="BE279" s="7">
        <v>-28.818179248490949</v>
      </c>
      <c r="BF279" s="7">
        <v>66.792088857958731</v>
      </c>
      <c r="BH279" s="11">
        <v>6.9100411446881737E-6</v>
      </c>
    </row>
    <row r="280" spans="1:60" x14ac:dyDescent="0.3">
      <c r="A280" s="23">
        <v>44865</v>
      </c>
      <c r="B280" s="11" t="s">
        <v>194</v>
      </c>
      <c r="C280" s="11" t="s">
        <v>32</v>
      </c>
      <c r="D280" s="11" t="s">
        <v>33</v>
      </c>
      <c r="E280" s="5">
        <v>1.1418384424004777</v>
      </c>
      <c r="F280" s="5">
        <v>3.2154613025434385E-6</v>
      </c>
      <c r="G280" s="5">
        <v>1.1418401646906369</v>
      </c>
      <c r="H280" s="5">
        <v>3.4262740341189321E-6</v>
      </c>
      <c r="I280" s="5">
        <v>1.1418393035455585</v>
      </c>
      <c r="J280" s="5">
        <v>2.3488655301311582E-6</v>
      </c>
      <c r="K280" s="5">
        <v>0.51210460618939102</v>
      </c>
      <c r="L280" s="5">
        <v>1.2811332739241542E-6</v>
      </c>
      <c r="M280" s="5">
        <v>0.51210529632630275</v>
      </c>
      <c r="N280" s="5">
        <v>1.2358504733192502E-6</v>
      </c>
      <c r="O280" s="5">
        <v>0.512104948910443</v>
      </c>
      <c r="P280" s="5">
        <v>8.9009791385848209E-7</v>
      </c>
      <c r="Q280" s="5">
        <v>0.34840361877183551</v>
      </c>
      <c r="R280" s="5">
        <v>9.6489075686291312E-7</v>
      </c>
      <c r="S280" s="5">
        <v>0.34840383677513731</v>
      </c>
      <c r="T280" s="5">
        <v>9.5860620384130147E-7</v>
      </c>
      <c r="U280" s="5">
        <v>0.34840383677513731</v>
      </c>
      <c r="V280" s="5">
        <v>9.5860620384130147E-7</v>
      </c>
      <c r="W280" s="5">
        <v>0.34840376382571164</v>
      </c>
      <c r="X280" s="5">
        <v>5.5434115502440496E-7</v>
      </c>
      <c r="Y280" s="5">
        <v>0.24158290937067869</v>
      </c>
      <c r="Z280" s="5">
        <v>1.2401389856137222E-6</v>
      </c>
      <c r="AA280" s="5">
        <v>0.24157700202923621</v>
      </c>
      <c r="AB280" s="5">
        <v>1.1721935612308284E-6</v>
      </c>
      <c r="AC280" s="5">
        <v>0.2415799785523422</v>
      </c>
      <c r="AD280" s="5">
        <v>8.727820010140263E-7</v>
      </c>
      <c r="AE280" s="5">
        <v>0.23648190461738619</v>
      </c>
      <c r="AF280" s="5">
        <v>2.0090654090147855E-6</v>
      </c>
      <c r="AH280" s="5">
        <v>2.1528897388495004E-5</v>
      </c>
      <c r="AI280" s="5">
        <v>1.27003379246442E-5</v>
      </c>
      <c r="AJ280" s="5">
        <v>3.8510738096006612E-5</v>
      </c>
      <c r="AK280" s="5">
        <v>-2.5486722583822543E-6</v>
      </c>
      <c r="AM280" s="6">
        <v>0.72271368255573465</v>
      </c>
      <c r="AO280" s="7">
        <v>-12.942172130436802</v>
      </c>
      <c r="AP280" s="7">
        <v>54.007641222320046</v>
      </c>
      <c r="AQ280" s="7">
        <v>89.543896652166666</v>
      </c>
      <c r="AR280" s="7">
        <v>8.4731460925357993</v>
      </c>
      <c r="AT280" s="7">
        <v>-9.4146347425771992</v>
      </c>
      <c r="AU280" s="7">
        <v>1.1387353946457068</v>
      </c>
      <c r="AV280" s="7">
        <v>55.211451614578522</v>
      </c>
      <c r="AW280" s="7">
        <v>6.4335419536210026</v>
      </c>
      <c r="AY280" s="7">
        <v>-5.2847760023677637</v>
      </c>
      <c r="AZ280" s="7">
        <v>3.4538569075870384</v>
      </c>
      <c r="BA280" s="7">
        <v>-4.2865178521145353</v>
      </c>
      <c r="BB280" s="7">
        <v>-18.040745536906933</v>
      </c>
      <c r="BD280" s="7">
        <v>25.506888435167241</v>
      </c>
      <c r="BE280" s="7">
        <v>-2.6611199579473777</v>
      </c>
      <c r="BF280" s="7">
        <v>35.349754209823558</v>
      </c>
      <c r="BH280" s="11">
        <v>3.64689683208913E-6</v>
      </c>
    </row>
    <row r="281" spans="1:60" x14ac:dyDescent="0.3">
      <c r="A281" s="23">
        <v>44869</v>
      </c>
      <c r="B281" s="11" t="s">
        <v>194</v>
      </c>
      <c r="C281" s="11" t="s">
        <v>28</v>
      </c>
      <c r="D281" s="11" t="s">
        <v>195</v>
      </c>
      <c r="E281" s="5">
        <v>1.1418355909587918</v>
      </c>
      <c r="F281" s="5">
        <v>4.7344063926695578E-6</v>
      </c>
      <c r="G281" s="5">
        <v>1.1418366573776448</v>
      </c>
      <c r="H281" s="5">
        <v>4.696863705702739E-6</v>
      </c>
      <c r="I281" s="5">
        <v>1.141836123240898</v>
      </c>
      <c r="J281" s="5">
        <v>3.3319266621435528E-6</v>
      </c>
      <c r="K281" s="5">
        <v>0.51210518339465882</v>
      </c>
      <c r="L281" s="5">
        <v>1.7881477016898967E-6</v>
      </c>
      <c r="M281" s="5">
        <v>0.51210653200669243</v>
      </c>
      <c r="N281" s="5">
        <v>1.8611867579033513E-6</v>
      </c>
      <c r="O281" s="5">
        <v>0.51210585183714519</v>
      </c>
      <c r="P281" s="5">
        <v>1.2901962344728096E-6</v>
      </c>
      <c r="Q281" s="5">
        <v>0.34840454729156217</v>
      </c>
      <c r="R281" s="5">
        <v>1.5068178946856391E-6</v>
      </c>
      <c r="S281" s="5">
        <v>0.34840418449130062</v>
      </c>
      <c r="T281" s="5">
        <v>1.466009857253812E-6</v>
      </c>
      <c r="U281" s="5">
        <v>0.34840418449130062</v>
      </c>
      <c r="V281" s="5">
        <v>1.466009857253812E-6</v>
      </c>
      <c r="W281" s="5">
        <v>0.34840430402178174</v>
      </c>
      <c r="X281" s="5">
        <v>8.5325941664502809E-7</v>
      </c>
      <c r="Y281" s="5">
        <v>0.24158102599344508</v>
      </c>
      <c r="Z281" s="5">
        <v>1.7952487627660247E-6</v>
      </c>
      <c r="AA281" s="5">
        <v>0.24158111060801293</v>
      </c>
      <c r="AB281" s="5">
        <v>1.760202306125644E-6</v>
      </c>
      <c r="AC281" s="5">
        <v>0.24158106837587501</v>
      </c>
      <c r="AD281" s="5">
        <v>1.2559469360099117E-6</v>
      </c>
      <c r="AE281" s="5">
        <v>0.23646646753397216</v>
      </c>
      <c r="AF281" s="5">
        <v>2.6569004635424204E-6</v>
      </c>
      <c r="AH281" s="5">
        <v>3.600814553630724E-5</v>
      </c>
      <c r="AI281" s="5">
        <v>2.183084412370814E-5</v>
      </c>
      <c r="AJ281" s="5">
        <v>4.2427318068572137E-5</v>
      </c>
      <c r="AK281" s="5">
        <v>-2.5068559757350947E-6</v>
      </c>
      <c r="AM281" s="6">
        <v>0.72276926719789825</v>
      </c>
      <c r="AO281" s="7">
        <v>-11.497119621006746</v>
      </c>
      <c r="AP281" s="7">
        <v>21.064034936735254</v>
      </c>
      <c r="AQ281" s="7">
        <v>77.594531937563715</v>
      </c>
      <c r="AR281" s="7">
        <v>21.029960672880321</v>
      </c>
      <c r="AT281" s="7">
        <v>12.028431909394399</v>
      </c>
      <c r="AU281" s="7">
        <v>-22.141789888463492</v>
      </c>
      <c r="AV281" s="7">
        <v>53.814335502222477</v>
      </c>
      <c r="AW281" s="7">
        <v>10.741893538890324</v>
      </c>
      <c r="AY281" s="7">
        <v>8.6289808922668243</v>
      </c>
      <c r="AZ281" s="7">
        <v>-12.934244024487285</v>
      </c>
      <c r="BA281" s="7">
        <v>13.82742833833106</v>
      </c>
      <c r="BB281" s="7">
        <v>-37.047912366361402</v>
      </c>
      <c r="BD281" s="7">
        <v>17.889027961626169</v>
      </c>
      <c r="BE281" s="7">
        <v>-4.7965451088760602</v>
      </c>
      <c r="BF281" s="7">
        <v>19.024795302691189</v>
      </c>
      <c r="BH281" s="11">
        <v>1.1288895304321089E-5</v>
      </c>
    </row>
    <row r="282" spans="1:60" x14ac:dyDescent="0.3">
      <c r="A282" s="23">
        <v>44869</v>
      </c>
      <c r="B282" s="11" t="s">
        <v>194</v>
      </c>
      <c r="C282" s="11" t="s">
        <v>5</v>
      </c>
      <c r="D282" s="11" t="s">
        <v>196</v>
      </c>
      <c r="E282" s="5">
        <v>1.1418303818795836</v>
      </c>
      <c r="F282" s="5">
        <v>2.8767522935787939E-6</v>
      </c>
      <c r="G282" s="5">
        <v>1.1418324656937842</v>
      </c>
      <c r="H282" s="5">
        <v>3.43819641297398E-6</v>
      </c>
      <c r="I282" s="5">
        <v>1.1418314182642066</v>
      </c>
      <c r="J282" s="5">
        <v>2.2392781463231363E-6</v>
      </c>
      <c r="K282" s="5">
        <v>0.51210321028333816</v>
      </c>
      <c r="L282" s="5">
        <v>1.2550247626450729E-6</v>
      </c>
      <c r="M282" s="5">
        <v>0.51210334477931729</v>
      </c>
      <c r="N282" s="5">
        <v>1.2935294581571984E-6</v>
      </c>
      <c r="O282" s="5">
        <v>0.5121032777664617</v>
      </c>
      <c r="P282" s="5">
        <v>9.0086805153715957E-7</v>
      </c>
      <c r="Q282" s="5">
        <v>0.34840546003833717</v>
      </c>
      <c r="R282" s="5">
        <v>1.0219536898921008E-6</v>
      </c>
      <c r="S282" s="5">
        <v>0.34840431964675328</v>
      </c>
      <c r="T282" s="5">
        <v>1.0020153247092332E-6</v>
      </c>
      <c r="U282" s="5">
        <v>0.34840431964675328</v>
      </c>
      <c r="V282" s="5">
        <v>1.0020153247092332E-6</v>
      </c>
      <c r="W282" s="5">
        <v>0.34840469889016212</v>
      </c>
      <c r="X282" s="5">
        <v>5.8259776854384491E-7</v>
      </c>
      <c r="Y282" s="5">
        <v>0.2415817785421015</v>
      </c>
      <c r="Z282" s="5">
        <v>1.2604898340731746E-6</v>
      </c>
      <c r="AA282" s="5">
        <v>0.24157778495105722</v>
      </c>
      <c r="AB282" s="5">
        <v>1.2566454547057187E-6</v>
      </c>
      <c r="AC282" s="5">
        <v>0.24157978872838184</v>
      </c>
      <c r="AD282" s="5">
        <v>8.9737676619478928E-7</v>
      </c>
      <c r="AE282" s="5">
        <v>0.23647350617537732</v>
      </c>
      <c r="AF282" s="5">
        <v>2.1114607100640577E-6</v>
      </c>
      <c r="AH282" s="5">
        <v>1.7481999331223002E-5</v>
      </c>
      <c r="AI282" s="5">
        <v>1.3406632899710455E-5</v>
      </c>
      <c r="AJ282" s="5">
        <v>4.1857697472321498E-5</v>
      </c>
      <c r="AK282" s="5">
        <v>5.3595627323550229E-7</v>
      </c>
      <c r="AM282" s="6">
        <v>0.72239614363492743</v>
      </c>
      <c r="AO282" s="7">
        <v>-16.063701521074059</v>
      </c>
      <c r="AP282" s="7">
        <v>21.140030483257632</v>
      </c>
      <c r="AQ282" s="7">
        <v>72.282240489718319</v>
      </c>
      <c r="AR282" s="7">
        <v>9.4199346607481971</v>
      </c>
      <c r="AT282" s="7">
        <v>4.6224227836511034</v>
      </c>
      <c r="AU282" s="7">
        <v>-20.778845600255558</v>
      </c>
      <c r="AV282" s="7">
        <v>49.585283020681103</v>
      </c>
      <c r="AW282" s="7">
        <v>3.643831226085581</v>
      </c>
      <c r="AY282" s="7">
        <v>9.4269569763660854</v>
      </c>
      <c r="AZ282" s="7">
        <v>-8.1334303767555127</v>
      </c>
      <c r="BA282" s="7">
        <v>12.928383383403741</v>
      </c>
      <c r="BB282" s="7">
        <v>-28.621022476693625</v>
      </c>
      <c r="BD282" s="7">
        <v>29.67941431286647</v>
      </c>
      <c r="BE282" s="7">
        <v>-2.1467661903695756</v>
      </c>
      <c r="BF282" s="7">
        <v>13.330047792248223</v>
      </c>
      <c r="BH282" s="11">
        <v>5.3852060411470796E-6</v>
      </c>
    </row>
    <row r="283" spans="1:60" x14ac:dyDescent="0.3">
      <c r="A283" s="23">
        <v>44870</v>
      </c>
      <c r="B283" s="11" t="s">
        <v>194</v>
      </c>
      <c r="C283" s="11" t="s">
        <v>34</v>
      </c>
      <c r="D283" s="11" t="s">
        <v>197</v>
      </c>
      <c r="E283" s="5">
        <v>1.1418346515631999</v>
      </c>
      <c r="F283" s="5">
        <v>2.3048140288970015E-6</v>
      </c>
      <c r="G283" s="5">
        <v>1.1418338036962878</v>
      </c>
      <c r="H283" s="5">
        <v>2.4625258946570234E-6</v>
      </c>
      <c r="I283" s="5">
        <v>1.1418342268918302</v>
      </c>
      <c r="J283" s="5">
        <v>1.686353510746449E-6</v>
      </c>
      <c r="K283" s="5">
        <v>0.51210502787899326</v>
      </c>
      <c r="L283" s="5">
        <v>9.2014909335765054E-7</v>
      </c>
      <c r="M283" s="5">
        <v>0.51210514702842924</v>
      </c>
      <c r="N283" s="5">
        <v>9.4271716161537535E-7</v>
      </c>
      <c r="O283" s="5">
        <v>0.51210508740199667</v>
      </c>
      <c r="P283" s="5">
        <v>6.5851906648406381E-7</v>
      </c>
      <c r="Q283" s="5">
        <v>0.34840588179105447</v>
      </c>
      <c r="R283" s="5">
        <v>6.7629258603382466E-7</v>
      </c>
      <c r="S283" s="5">
        <v>0.34840489002113822</v>
      </c>
      <c r="T283" s="5">
        <v>6.7961858646221624E-7</v>
      </c>
      <c r="U283" s="5">
        <v>0.34840489002113822</v>
      </c>
      <c r="V283" s="5">
        <v>6.7961858646221624E-7</v>
      </c>
      <c r="W283" s="5">
        <v>0.34840522331137797</v>
      </c>
      <c r="X283" s="5">
        <v>3.9194758560599187E-7</v>
      </c>
      <c r="Y283" s="5">
        <v>0.24157806067524562</v>
      </c>
      <c r="Z283" s="5">
        <v>9.5074896286637537E-7</v>
      </c>
      <c r="AA283" s="5">
        <v>0.24158162323175655</v>
      </c>
      <c r="AB283" s="5">
        <v>9.1045322077040191E-7</v>
      </c>
      <c r="AC283" s="5">
        <v>0.2415798349741782</v>
      </c>
      <c r="AD283" s="5">
        <v>6.6234792295169306E-7</v>
      </c>
      <c r="AE283" s="5">
        <v>0.23646995957349706</v>
      </c>
      <c r="AF283" s="5">
        <v>1.5072345083302994E-6</v>
      </c>
      <c r="AH283" s="5">
        <v>2.143011751797813E-5</v>
      </c>
      <c r="AI283" s="5">
        <v>1.6937137844641352E-5</v>
      </c>
      <c r="AJ283" s="5">
        <v>5.6014858983360735E-5</v>
      </c>
      <c r="AK283" s="5">
        <v>-2.0002984310346378E-6</v>
      </c>
      <c r="AM283" s="6">
        <v>0.72144718799769547</v>
      </c>
      <c r="AO283" s="7">
        <v>-13.422425348852407</v>
      </c>
      <c r="AP283" s="7">
        <v>23.658300781770336</v>
      </c>
      <c r="AQ283" s="7">
        <v>79.290821295874281</v>
      </c>
      <c r="AR283" s="7">
        <v>15.473943019816971</v>
      </c>
      <c r="AT283" s="7">
        <v>8.9155992657463656</v>
      </c>
      <c r="AU283" s="7">
        <v>-20.719698221927096</v>
      </c>
      <c r="AV283" s="7">
        <v>54.003715529216123</v>
      </c>
      <c r="AW283" s="7">
        <v>8.6785550610368745</v>
      </c>
      <c r="AY283" s="7">
        <v>14.781698340460281</v>
      </c>
      <c r="AZ283" s="7">
        <v>-7.5803918496708533</v>
      </c>
      <c r="BA283" s="7">
        <v>15.374001355539235</v>
      </c>
      <c r="BB283" s="7">
        <v>-20.559746795489886</v>
      </c>
      <c r="BD283" s="7">
        <v>21.158092369244486</v>
      </c>
      <c r="BE283" s="7">
        <v>-19.551494439551398</v>
      </c>
      <c r="BF283" s="7">
        <v>31.119328920414802</v>
      </c>
      <c r="BH283" s="11">
        <v>1.7561925699367357E-6</v>
      </c>
    </row>
    <row r="284" spans="1:60" x14ac:dyDescent="0.3">
      <c r="H284" s="20" t="s">
        <v>10</v>
      </c>
      <c r="I284" s="5">
        <f>AVERAGE(I276:I283)</f>
        <v>1.1418358528318342</v>
      </c>
      <c r="N284" s="20" t="s">
        <v>10</v>
      </c>
      <c r="O284" s="5">
        <f>AVERAGE(O276:O283)</f>
        <v>0.51210454656889015</v>
      </c>
      <c r="V284" s="20" t="s">
        <v>10</v>
      </c>
      <c r="W284" s="5">
        <f>AVERAGE(W276:W283)</f>
        <v>0.34840451188448995</v>
      </c>
      <c r="AB284" s="20" t="s">
        <v>10</v>
      </c>
      <c r="AC284" s="5">
        <f>AVERAGE(AC276:AC283)</f>
        <v>0.24157995413339528</v>
      </c>
      <c r="AD284" s="20" t="s">
        <v>10</v>
      </c>
      <c r="AE284" s="5">
        <f>AVERAGE(AE276:AE283)</f>
        <v>0.23647627678629773</v>
      </c>
    </row>
    <row r="285" spans="1:60" x14ac:dyDescent="0.3">
      <c r="H285" s="19" t="s">
        <v>75</v>
      </c>
      <c r="I285" s="7" cm="1">
        <f t="array" ref="I285">2*STDEV(I276:I283/I284)*1000000</f>
        <v>4.5908159248601246</v>
      </c>
      <c r="N285" s="19" t="s">
        <v>75</v>
      </c>
      <c r="O285" s="7" cm="1">
        <f t="array" ref="O285">2*STDEV(O276:O283/O284)*1000000</f>
        <v>3.0936020045194481</v>
      </c>
      <c r="V285" s="19" t="s">
        <v>75</v>
      </c>
      <c r="W285" s="7" cm="1">
        <f t="array" ref="W285">2*STDEV(W276:W283/W284)*1000000</f>
        <v>2.9154457968812957</v>
      </c>
      <c r="AB285" s="19" t="s">
        <v>75</v>
      </c>
      <c r="AC285" s="7" cm="1">
        <f t="array" ref="AC285">2*STDEV(AC276:AC283/AC284)*1000000</f>
        <v>4.1023029363277264</v>
      </c>
      <c r="AD285" s="19" t="s">
        <v>75</v>
      </c>
      <c r="AE285" s="7" cm="1">
        <f t="array" ref="AE285">2*STDEV(AE276:AE283/AE284)*1000000</f>
        <v>53.095748293449518</v>
      </c>
    </row>
    <row r="286" spans="1:60" x14ac:dyDescent="0.3">
      <c r="A286" s="31" t="s">
        <v>198</v>
      </c>
      <c r="AG286" s="32"/>
      <c r="AL286" s="4"/>
      <c r="AN286" s="4"/>
    </row>
    <row r="287" spans="1:60" s="18" customFormat="1" ht="16.2" x14ac:dyDescent="0.35">
      <c r="A287" s="33" t="s">
        <v>0</v>
      </c>
      <c r="B287" s="26" t="s">
        <v>1</v>
      </c>
      <c r="C287" s="26" t="s">
        <v>2</v>
      </c>
      <c r="D287" s="26" t="s">
        <v>3</v>
      </c>
      <c r="E287" s="27" t="s">
        <v>41</v>
      </c>
      <c r="F287" s="27" t="s">
        <v>286</v>
      </c>
      <c r="G287" s="27" t="s">
        <v>42</v>
      </c>
      <c r="H287" s="27" t="s">
        <v>286</v>
      </c>
      <c r="I287" s="27" t="s">
        <v>43</v>
      </c>
      <c r="J287" s="27" t="s">
        <v>286</v>
      </c>
      <c r="K287" s="27" t="s">
        <v>44</v>
      </c>
      <c r="L287" s="27" t="s">
        <v>286</v>
      </c>
      <c r="M287" s="27" t="s">
        <v>45</v>
      </c>
      <c r="N287" s="27" t="s">
        <v>286</v>
      </c>
      <c r="O287" s="27" t="s">
        <v>46</v>
      </c>
      <c r="P287" s="27" t="s">
        <v>286</v>
      </c>
      <c r="Q287" s="27" t="s">
        <v>47</v>
      </c>
      <c r="R287" s="27" t="s">
        <v>286</v>
      </c>
      <c r="S287" s="27" t="s">
        <v>48</v>
      </c>
      <c r="T287" s="27" t="s">
        <v>286</v>
      </c>
      <c r="U287" s="27" t="s">
        <v>49</v>
      </c>
      <c r="V287" s="27" t="s">
        <v>286</v>
      </c>
      <c r="W287" s="27" t="s">
        <v>50</v>
      </c>
      <c r="X287" s="27" t="s">
        <v>286</v>
      </c>
      <c r="Y287" s="27" t="s">
        <v>51</v>
      </c>
      <c r="Z287" s="27" t="s">
        <v>286</v>
      </c>
      <c r="AA287" s="27" t="s">
        <v>52</v>
      </c>
      <c r="AB287" s="27" t="s">
        <v>286</v>
      </c>
      <c r="AC287" s="27" t="s">
        <v>53</v>
      </c>
      <c r="AD287" s="27" t="s">
        <v>286</v>
      </c>
      <c r="AE287" s="27" t="s">
        <v>54</v>
      </c>
      <c r="AF287" s="27" t="s">
        <v>286</v>
      </c>
      <c r="AG287" s="34"/>
      <c r="AH287" s="27" t="s">
        <v>55</v>
      </c>
      <c r="AI287" s="27" t="s">
        <v>56</v>
      </c>
      <c r="AJ287" s="27" t="s">
        <v>57</v>
      </c>
      <c r="AK287" s="27" t="s">
        <v>58</v>
      </c>
      <c r="AL287" s="28"/>
      <c r="AM287" s="27" t="s">
        <v>59</v>
      </c>
      <c r="AN287" s="35"/>
      <c r="AO287" s="30" t="s">
        <v>76</v>
      </c>
      <c r="AP287" s="36" t="s">
        <v>13</v>
      </c>
      <c r="AQ287" s="30" t="s">
        <v>77</v>
      </c>
      <c r="AR287" s="36" t="s">
        <v>13</v>
      </c>
      <c r="AS287" s="30" t="s">
        <v>78</v>
      </c>
      <c r="AT287" s="36" t="s">
        <v>13</v>
      </c>
      <c r="AU287" s="30" t="s">
        <v>79</v>
      </c>
      <c r="AV287" s="36" t="s">
        <v>13</v>
      </c>
      <c r="AW287" s="30" t="s">
        <v>80</v>
      </c>
      <c r="AX287" s="36" t="s">
        <v>13</v>
      </c>
      <c r="AY287" s="97"/>
      <c r="AZ287" s="98" t="s">
        <v>339</v>
      </c>
      <c r="BA287" s="100"/>
      <c r="BB287" s="27" t="s">
        <v>17</v>
      </c>
      <c r="BC287" s="30" t="s">
        <v>18</v>
      </c>
      <c r="BD287" s="14"/>
      <c r="BE287" s="14"/>
      <c r="BF287" s="14"/>
    </row>
    <row r="288" spans="1:60" x14ac:dyDescent="0.3">
      <c r="A288" s="23">
        <v>44862</v>
      </c>
      <c r="B288" s="11" t="s">
        <v>194</v>
      </c>
      <c r="C288" s="11" t="s">
        <v>8</v>
      </c>
      <c r="D288" s="11" t="s">
        <v>92</v>
      </c>
      <c r="E288" s="5">
        <v>1.1418341368282325</v>
      </c>
      <c r="F288" s="5">
        <v>7.6782478051575347E-6</v>
      </c>
      <c r="G288" s="5">
        <v>1.1418398293887961</v>
      </c>
      <c r="H288" s="5">
        <v>7.7162292400403655E-6</v>
      </c>
      <c r="I288" s="5">
        <v>1.1418369759027418</v>
      </c>
      <c r="J288" s="5">
        <v>5.4433840256128108E-6</v>
      </c>
      <c r="K288" s="5">
        <v>0.51297471640652326</v>
      </c>
      <c r="L288" s="5">
        <v>2.3926069379358671E-6</v>
      </c>
      <c r="M288" s="5">
        <v>0.51297646073755176</v>
      </c>
      <c r="N288" s="5">
        <v>2.6883282427598228E-6</v>
      </c>
      <c r="O288" s="5">
        <v>0.51297559738178999</v>
      </c>
      <c r="P288" s="5">
        <v>1.8014838140544917E-6</v>
      </c>
      <c r="Q288" s="5">
        <v>0.34840507867405168</v>
      </c>
      <c r="R288" s="5">
        <v>1.8896381244604896E-6</v>
      </c>
      <c r="S288" s="5">
        <v>0.34840330455315355</v>
      </c>
      <c r="T288" s="5">
        <v>2.0423250951628476E-6</v>
      </c>
      <c r="U288" s="5">
        <v>0.34840330455315355</v>
      </c>
      <c r="V288" s="5">
        <v>2.0423250951628476E-6</v>
      </c>
      <c r="W288" s="5">
        <v>0.34840390584916259</v>
      </c>
      <c r="X288" s="5">
        <v>1.1497345849584583E-6</v>
      </c>
      <c r="Y288" s="5">
        <v>0.24157905489649645</v>
      </c>
      <c r="Z288" s="5">
        <v>2.64919212583703E-6</v>
      </c>
      <c r="AA288" s="5">
        <v>0.2415794477165904</v>
      </c>
      <c r="AB288" s="5">
        <v>2.2728906285471381E-6</v>
      </c>
      <c r="AC288" s="5">
        <v>0.24157924931253288</v>
      </c>
      <c r="AD288" s="5">
        <v>1.7459728533269263E-6</v>
      </c>
      <c r="AE288" s="5">
        <v>0.23648395906557915</v>
      </c>
      <c r="AF288" s="5">
        <v>4.2884715929435328E-6</v>
      </c>
      <c r="AH288" s="5">
        <v>9.0719727872745637E-4</v>
      </c>
      <c r="AI288" s="5">
        <v>1.6038729548473002E-5</v>
      </c>
      <c r="AJ288" s="5">
        <v>0.20657727935675219</v>
      </c>
      <c r="AK288" s="5">
        <v>-3.0108934065070816E-6</v>
      </c>
      <c r="AM288" s="6">
        <v>0.72374551728868641</v>
      </c>
      <c r="AO288" s="7">
        <f>(I288/I$284-1)*1000000</f>
        <v>0.98356598710047649</v>
      </c>
      <c r="AP288" s="7">
        <f>MAX(J288/I288*1000000,I$285,'S-3 Medium-term 142Nd precision'!B$12)</f>
        <v>5.4433583567667201</v>
      </c>
      <c r="AQ288" s="10">
        <f t="shared" ref="AQ288" si="56">(O288/0.51263-1)*10000</f>
        <v>6.7416534691688845</v>
      </c>
      <c r="AR288" s="10">
        <f>MAX(P288/O288*10000,O$285/100,'S-3 Medium-term 142Nd precision'!C$12)</f>
        <v>4.2563119610790796E-2</v>
      </c>
      <c r="AS288" s="7">
        <f>(W288/W$284-1)*1000000</f>
        <v>-1.7394588953667522</v>
      </c>
      <c r="AT288" s="7">
        <f>MAX(X288/W288*1000000,W$285,'S-3 Medium-term 142Nd precision'!D$12)</f>
        <v>3.3000048669265563</v>
      </c>
      <c r="AU288" s="7">
        <f>(AC288/AC$284-1)*1000000</f>
        <v>-2.917546966685336</v>
      </c>
      <c r="AV288" s="7">
        <f>MAX(AD288/AC288*1000000,AC$285,'S-3 Medium-term 142Nd precision'!E$12)</f>
        <v>7.7889300386222713</v>
      </c>
      <c r="AW288" s="7">
        <f>(AE288/AE$284-1)*1000000</f>
        <v>32.486469196069123</v>
      </c>
      <c r="AX288" s="7">
        <f>MAX(AF288/AE288*1000000,AE$285,'S-3 Medium-term 142Nd precision'!F$12)</f>
        <v>53.095748293449518</v>
      </c>
      <c r="AZ288" s="99">
        <v>8.6017538357744269E-6</v>
      </c>
      <c r="BB288" s="7" t="s">
        <v>205</v>
      </c>
      <c r="BC288" s="7" t="s">
        <v>124</v>
      </c>
    </row>
    <row r="289" spans="1:60" x14ac:dyDescent="0.3">
      <c r="A289" s="23">
        <v>44866</v>
      </c>
      <c r="B289" s="11" t="s">
        <v>194</v>
      </c>
      <c r="C289" s="11" t="s">
        <v>9</v>
      </c>
      <c r="D289" s="11" t="s">
        <v>199</v>
      </c>
      <c r="E289" s="5">
        <v>1.1418374799519411</v>
      </c>
      <c r="F289" s="5">
        <v>3.3242059723142763E-6</v>
      </c>
      <c r="G289" s="5">
        <v>1.1418394464205057</v>
      </c>
      <c r="H289" s="5">
        <v>3.1171036790321009E-6</v>
      </c>
      <c r="I289" s="5">
        <v>1.1418384621736222</v>
      </c>
      <c r="J289" s="5">
        <v>2.2783759492203272E-6</v>
      </c>
      <c r="K289" s="5">
        <v>0.51287445570340429</v>
      </c>
      <c r="L289" s="5">
        <v>1.2240258830613851E-6</v>
      </c>
      <c r="M289" s="5">
        <v>0.51287618162342319</v>
      </c>
      <c r="N289" s="5">
        <v>1.2942819399156761E-6</v>
      </c>
      <c r="O289" s="5">
        <v>0.51287532399032698</v>
      </c>
      <c r="P289" s="5">
        <v>8.9228818675566651E-7</v>
      </c>
      <c r="Q289" s="5">
        <v>0.34840693146779289</v>
      </c>
      <c r="R289" s="5">
        <v>9.7626000231243217E-7</v>
      </c>
      <c r="S289" s="5">
        <v>0.34840443991889508</v>
      </c>
      <c r="T289" s="5">
        <v>9.9099791238615191E-7</v>
      </c>
      <c r="U289" s="5">
        <v>0.34840443991889508</v>
      </c>
      <c r="V289" s="5">
        <v>9.9099791238615191E-7</v>
      </c>
      <c r="W289" s="5">
        <v>0.3484052670522349</v>
      </c>
      <c r="X289" s="5">
        <v>5.7224731548084134E-7</v>
      </c>
      <c r="Y289" s="5">
        <v>0.24158015597117094</v>
      </c>
      <c r="Z289" s="5">
        <v>1.1920958108717786E-6</v>
      </c>
      <c r="AA289" s="5">
        <v>0.24158377738921261</v>
      </c>
      <c r="AB289" s="5">
        <v>1.1764343446712458E-6</v>
      </c>
      <c r="AC289" s="5">
        <v>0.24158197416246061</v>
      </c>
      <c r="AD289" s="5">
        <v>8.4501164399750935E-7</v>
      </c>
      <c r="AE289" s="5">
        <v>0.23645972266342616</v>
      </c>
      <c r="AF289" s="5">
        <v>2.0393815694795213E-6</v>
      </c>
      <c r="AH289" s="5">
        <v>1.2215096353402336E-4</v>
      </c>
      <c r="AI289" s="5">
        <v>1.0726853540627409E-5</v>
      </c>
      <c r="AJ289" s="5">
        <v>4.4547449597141624E-2</v>
      </c>
      <c r="AK289" s="5">
        <v>-3.6626431989794031E-6</v>
      </c>
      <c r="AM289" s="6">
        <v>0.72259069538664622</v>
      </c>
      <c r="AO289" s="7">
        <f t="shared" ref="AO289:AO296" si="57">(I289/I$284-1)*1000000</f>
        <v>2.2852161993824893</v>
      </c>
      <c r="AP289" s="7">
        <f>MAX(J289/I289*1000000,I$285,'S-3 Medium-term 142Nd precision'!B$12)</f>
        <v>5.4433583567667201</v>
      </c>
      <c r="AQ289" s="10">
        <f t="shared" ref="AQ289:AQ296" si="58">(O289/0.51263-1)*10000</f>
        <v>4.7855956601638994</v>
      </c>
      <c r="AR289" s="10">
        <f>MAX(P289/O289*10000,O$285/100,'S-3 Medium-term 142Nd precision'!C$12)</f>
        <v>4.2563119610790796E-2</v>
      </c>
      <c r="AS289" s="7">
        <f t="shared" ref="AS289:AS296" si="59">(W289/W$284-1)*1000000</f>
        <v>2.1675027710443828</v>
      </c>
      <c r="AT289" s="7">
        <f>MAX(X289/W289*1000000,W$285,'S-3 Medium-term 142Nd precision'!D$12)</f>
        <v>3.0853639530316457</v>
      </c>
      <c r="AU289" s="7">
        <f t="shared" ref="AU289:AU296" si="60">(AC289/AC$284-1)*1000000</f>
        <v>8.361741240303644</v>
      </c>
      <c r="AV289" s="7">
        <f>MAX(AD289/AC289*1000000,AC$285,'S-3 Medium-term 142Nd precision'!E$12)</f>
        <v>7.7889300386222713</v>
      </c>
      <c r="AW289" s="7">
        <f t="shared" ref="AW289:AW296" si="61">(AE289/AE$284-1)*1000000</f>
        <v>-70.003313214050962</v>
      </c>
      <c r="AX289" s="7">
        <f>MAX(AF289/AE289*1000000,AE$285,'S-3 Medium-term 142Nd precision'!F$12)</f>
        <v>53.095748293449518</v>
      </c>
      <c r="AZ289" s="99">
        <v>1.0588967540060753E-5</v>
      </c>
      <c r="BB289" s="7" t="s">
        <v>206</v>
      </c>
      <c r="BC289" s="7" t="s">
        <v>124</v>
      </c>
    </row>
    <row r="290" spans="1:60" x14ac:dyDescent="0.3">
      <c r="A290" s="23">
        <v>44862</v>
      </c>
      <c r="B290" s="11" t="s">
        <v>194</v>
      </c>
      <c r="C290" s="11" t="s">
        <v>83</v>
      </c>
      <c r="D290" s="11" t="s">
        <v>200</v>
      </c>
      <c r="E290" s="5">
        <v>1.1418367536316278</v>
      </c>
      <c r="F290" s="5">
        <v>4.0146575298774095E-6</v>
      </c>
      <c r="G290" s="5">
        <v>1.1418321772970703</v>
      </c>
      <c r="H290" s="5">
        <v>4.2277703503977876E-6</v>
      </c>
      <c r="I290" s="5">
        <v>1.1418344521996102</v>
      </c>
      <c r="J290" s="5">
        <v>2.9191296868271489E-6</v>
      </c>
      <c r="K290" s="5">
        <v>0.51283299789813364</v>
      </c>
      <c r="L290" s="5">
        <v>1.4599397941758488E-6</v>
      </c>
      <c r="M290" s="5">
        <v>0.51283243489762464</v>
      </c>
      <c r="N290" s="5">
        <v>1.5566686147521995E-6</v>
      </c>
      <c r="O290" s="5">
        <v>0.51283271557717935</v>
      </c>
      <c r="P290" s="5">
        <v>1.0667220064100758E-6</v>
      </c>
      <c r="Q290" s="5">
        <v>0.34840491413178004</v>
      </c>
      <c r="R290" s="5">
        <v>1.1080806234033365E-6</v>
      </c>
      <c r="S290" s="5">
        <v>0.34840442141866257</v>
      </c>
      <c r="T290" s="5">
        <v>1.1595494658692433E-6</v>
      </c>
      <c r="U290" s="5">
        <v>0.34840442141866257</v>
      </c>
      <c r="V290" s="5">
        <v>1.1595494658692433E-6</v>
      </c>
      <c r="W290" s="5">
        <v>0.34840458469871333</v>
      </c>
      <c r="X290" s="5">
        <v>6.5934654828198707E-7</v>
      </c>
      <c r="Y290" s="5">
        <v>0.24158108207689036</v>
      </c>
      <c r="Z290" s="5">
        <v>1.5019449806750534E-6</v>
      </c>
      <c r="AA290" s="5">
        <v>0.24158062124944338</v>
      </c>
      <c r="AB290" s="5">
        <v>1.522630757512537E-6</v>
      </c>
      <c r="AC290" s="5">
        <v>0.24158085099140642</v>
      </c>
      <c r="AD290" s="5">
        <v>1.0687854359488629E-6</v>
      </c>
      <c r="AE290" s="5">
        <v>0.23647332022824774</v>
      </c>
      <c r="AF290" s="5">
        <v>2.5767560555410944E-6</v>
      </c>
      <c r="AH290" s="5">
        <v>9.7542722034376958E-5</v>
      </c>
      <c r="AI290" s="5">
        <v>1.8453081337707712E-5</v>
      </c>
      <c r="AJ290" s="5">
        <v>3.8109023916805623E-2</v>
      </c>
      <c r="AK290" s="5">
        <v>-2.3961821917373311E-6</v>
      </c>
      <c r="AM290" s="6">
        <v>0.72309647442299319</v>
      </c>
      <c r="AO290" s="7">
        <f t="shared" si="57"/>
        <v>-1.2266493651935662</v>
      </c>
      <c r="AP290" s="7">
        <f>MAX(J290/I290*1000000,I$285,'S-3 Medium-term 142Nd precision'!B$12)</f>
        <v>5.4433583567667201</v>
      </c>
      <c r="AQ290" s="10">
        <f t="shared" si="58"/>
        <v>3.9544228230758982</v>
      </c>
      <c r="AR290" s="10">
        <f>MAX(P290/O290*10000,O$285/100,'S-3 Medium-term 142Nd precision'!C$12)</f>
        <v>4.2563119610790796E-2</v>
      </c>
      <c r="AS290" s="7">
        <f t="shared" si="59"/>
        <v>0.20899334218782428</v>
      </c>
      <c r="AT290" s="7">
        <f>MAX(X290/W290*1000000,W$285,'S-3 Medium-term 142Nd precision'!D$12)</f>
        <v>3.0853639530316457</v>
      </c>
      <c r="AU290" s="7">
        <f t="shared" si="60"/>
        <v>3.7124686704803622</v>
      </c>
      <c r="AV290" s="7">
        <f>MAX(AD290/AC290*1000000,AC$285,'S-3 Medium-term 142Nd precision'!E$12)</f>
        <v>7.7889300386222713</v>
      </c>
      <c r="AW290" s="7">
        <f t="shared" si="61"/>
        <v>-12.502556663074316</v>
      </c>
      <c r="AX290" s="7">
        <f>MAX(AF290/AE290*1000000,AE$285,'S-3 Medium-term 142Nd precision'!F$12)</f>
        <v>53.095748293449518</v>
      </c>
      <c r="AZ290" s="99">
        <v>9.4324951441327522E-6</v>
      </c>
      <c r="BB290" s="7" t="s">
        <v>207</v>
      </c>
      <c r="BC290" s="7" t="s">
        <v>124</v>
      </c>
    </row>
    <row r="291" spans="1:60" x14ac:dyDescent="0.3">
      <c r="A291" s="23">
        <v>44867</v>
      </c>
      <c r="B291" s="11" t="s">
        <v>194</v>
      </c>
      <c r="C291" s="11" t="s">
        <v>154</v>
      </c>
      <c r="D291" s="11" t="s">
        <v>201</v>
      </c>
      <c r="E291" s="5">
        <v>1.1418342200684926</v>
      </c>
      <c r="F291" s="5">
        <v>2.9468070392128426E-6</v>
      </c>
      <c r="G291" s="5">
        <v>1.1418367308764326</v>
      </c>
      <c r="H291" s="5">
        <v>3.1993848677124416E-6</v>
      </c>
      <c r="I291" s="5">
        <v>1.1418354886410353</v>
      </c>
      <c r="J291" s="5">
        <v>2.1771479702974772E-6</v>
      </c>
      <c r="K291" s="5">
        <v>0.51281508438344225</v>
      </c>
      <c r="L291" s="5">
        <v>1.1722011558601887E-6</v>
      </c>
      <c r="M291" s="5">
        <v>0.51281724495350323</v>
      </c>
      <c r="N291" s="5">
        <v>1.2133876905513371E-6</v>
      </c>
      <c r="O291" s="5">
        <v>0.51281616560540666</v>
      </c>
      <c r="P291" s="5">
        <v>8.4561745919177812E-7</v>
      </c>
      <c r="Q291" s="5">
        <v>0.34840440451790095</v>
      </c>
      <c r="R291" s="5">
        <v>9.1313955584983102E-7</v>
      </c>
      <c r="S291" s="5">
        <v>0.348403622476949</v>
      </c>
      <c r="T291" s="5">
        <v>9.4608199177332153E-7</v>
      </c>
      <c r="U291" s="5">
        <v>0.348403622476949</v>
      </c>
      <c r="V291" s="5">
        <v>9.4608199177332153E-7</v>
      </c>
      <c r="W291" s="5">
        <v>0.34840388346091283</v>
      </c>
      <c r="X291" s="5">
        <v>5.399197332248195E-7</v>
      </c>
      <c r="Y291" s="5">
        <v>0.24158331679498091</v>
      </c>
      <c r="Z291" s="5">
        <v>1.127916154526129E-6</v>
      </c>
      <c r="AA291" s="5">
        <v>0.24157839436553791</v>
      </c>
      <c r="AB291" s="5">
        <v>1.1490261880127811E-6</v>
      </c>
      <c r="AC291" s="5">
        <v>0.24158086421610053</v>
      </c>
      <c r="AD291" s="5">
        <v>8.1776629025032527E-7</v>
      </c>
      <c r="AE291" s="5">
        <v>0.23647287922633581</v>
      </c>
      <c r="AF291" s="5">
        <v>2.0031715430347152E-6</v>
      </c>
      <c r="AH291" s="5">
        <v>9.8469635923351584E-5</v>
      </c>
      <c r="AI291" s="5">
        <v>1.0708408525013505E-5</v>
      </c>
      <c r="AJ291" s="5">
        <v>2.2699066834658839E-2</v>
      </c>
      <c r="AK291" s="5">
        <v>-3.0062882812876279E-6</v>
      </c>
      <c r="AM291" s="6">
        <v>0.72261681284355672</v>
      </c>
      <c r="AO291" s="7">
        <f t="shared" si="57"/>
        <v>-0.31895197361020422</v>
      </c>
      <c r="AP291" s="7">
        <f>MAX(J291/I291*1000000,I$285,'S-3 Medium-term 142Nd precision'!B$12)</f>
        <v>5.4433583567667201</v>
      </c>
      <c r="AQ291" s="10">
        <f t="shared" si="58"/>
        <v>3.6315784368179393</v>
      </c>
      <c r="AR291" s="10">
        <f>MAX(P291/O291*10000,O$285/100,'S-3 Medium-term 142Nd precision'!C$12)</f>
        <v>4.2563119610790796E-2</v>
      </c>
      <c r="AS291" s="7">
        <f t="shared" si="59"/>
        <v>-1.8037182518693129</v>
      </c>
      <c r="AT291" s="7">
        <f>MAX(X291/W291*1000000,W$285,'S-3 Medium-term 142Nd precision'!D$12)</f>
        <v>3.0853639530316457</v>
      </c>
      <c r="AU291" s="7">
        <f t="shared" si="60"/>
        <v>3.7672111847797396</v>
      </c>
      <c r="AV291" s="7">
        <f>MAX(AD291/AC291*1000000,AC$285,'S-3 Medium-term 142Nd precision'!E$12)</f>
        <v>7.7889300386222713</v>
      </c>
      <c r="AW291" s="7">
        <f t="shared" si="61"/>
        <v>-14.36744525962208</v>
      </c>
      <c r="AX291" s="7">
        <f>MAX(AF291/AE291*1000000,AE$285,'S-3 Medium-term 142Nd precision'!F$12)</f>
        <v>53.095748293449518</v>
      </c>
      <c r="AZ291" s="99">
        <v>4.1902874298606807E-6</v>
      </c>
      <c r="BB291" s="7" t="s">
        <v>178</v>
      </c>
      <c r="BC291" s="7" t="s">
        <v>124</v>
      </c>
    </row>
    <row r="292" spans="1:60" x14ac:dyDescent="0.3">
      <c r="A292" s="23">
        <v>44862</v>
      </c>
      <c r="B292" s="11" t="s">
        <v>194</v>
      </c>
      <c r="C292" s="11" t="s">
        <v>19</v>
      </c>
      <c r="D292" s="11" t="s">
        <v>202</v>
      </c>
      <c r="E292" s="5">
        <v>1.1418373703726812</v>
      </c>
      <c r="F292" s="5">
        <v>3.1573482646194161E-6</v>
      </c>
      <c r="G292" s="5">
        <v>1.1418334194753321</v>
      </c>
      <c r="H292" s="5">
        <v>3.3146680144069409E-6</v>
      </c>
      <c r="I292" s="5">
        <v>1.141835393186585</v>
      </c>
      <c r="J292" s="5">
        <v>2.290971167022002E-6</v>
      </c>
      <c r="K292" s="5">
        <v>0.51287521645531464</v>
      </c>
      <c r="L292" s="5">
        <v>1.2903351253990787E-6</v>
      </c>
      <c r="M292" s="5">
        <v>0.51287661305544729</v>
      </c>
      <c r="N292" s="5">
        <v>1.3273922301909472E-6</v>
      </c>
      <c r="O292" s="5">
        <v>0.51287591659786103</v>
      </c>
      <c r="P292" s="5">
        <v>9.2619137636161507E-7</v>
      </c>
      <c r="Q292" s="5">
        <v>0.3484050545729992</v>
      </c>
      <c r="R292" s="5">
        <v>9.93883737958672E-7</v>
      </c>
      <c r="S292" s="5">
        <v>0.34840393542843501</v>
      </c>
      <c r="T292" s="5">
        <v>8.9315357085803528E-7</v>
      </c>
      <c r="U292" s="5">
        <v>0.34840393542843501</v>
      </c>
      <c r="V292" s="5">
        <v>8.9315357085803528E-7</v>
      </c>
      <c r="W292" s="5">
        <v>0.34840431066330657</v>
      </c>
      <c r="X292" s="5">
        <v>5.3628253034232752E-7</v>
      </c>
      <c r="Y292" s="5">
        <v>0.24157850953600135</v>
      </c>
      <c r="Z292" s="5">
        <v>1.1896658347698883E-6</v>
      </c>
      <c r="AA292" s="5">
        <v>0.24158064435836862</v>
      </c>
      <c r="AB292" s="5">
        <v>1.2000604193147234E-6</v>
      </c>
      <c r="AC292" s="5">
        <v>0.24157958167442656</v>
      </c>
      <c r="AD292" s="5">
        <v>8.4695858331468937E-7</v>
      </c>
      <c r="AE292" s="5">
        <v>0.23647398945992559</v>
      </c>
      <c r="AF292" s="5">
        <v>2.1643618616670308E-6</v>
      </c>
      <c r="AH292" s="5">
        <v>2.1003415618546951E-4</v>
      </c>
      <c r="AI292" s="5">
        <v>1.57854012195749E-5</v>
      </c>
      <c r="AJ292" s="5">
        <v>6.2700414811721991E-2</v>
      </c>
      <c r="AK292" s="5">
        <v>-4.5656887715323951E-6</v>
      </c>
      <c r="AM292" s="6">
        <v>0.72222202355474929</v>
      </c>
      <c r="AO292" s="7">
        <f t="shared" si="57"/>
        <v>-0.40254932265337828</v>
      </c>
      <c r="AP292" s="7">
        <f>MAX(J292/I292*1000000,I$285,'S-3 Medium-term 142Nd precision'!B$12)</f>
        <v>5.4433583567667201</v>
      </c>
      <c r="AQ292" s="10">
        <f t="shared" si="58"/>
        <v>4.7971558016701721</v>
      </c>
      <c r="AR292" s="10">
        <f>MAX(P292/O292*10000,O$285/100,'S-3 Medium-term 142Nd precision'!C$12)</f>
        <v>4.2563119610790796E-2</v>
      </c>
      <c r="AS292" s="7">
        <f t="shared" si="59"/>
        <v>-0.57755045224094914</v>
      </c>
      <c r="AT292" s="7">
        <f>MAX(X292/W292*1000000,W$285,'S-3 Medium-term 142Nd precision'!D$12)</f>
        <v>3.0853639530316457</v>
      </c>
      <c r="AU292" s="7">
        <f t="shared" si="60"/>
        <v>-1.5417627263758504</v>
      </c>
      <c r="AV292" s="7">
        <f>MAX(AD292/AC292*1000000,AC$285,'S-3 Medium-term 142Nd precision'!E$12)</f>
        <v>7.7889300386222713</v>
      </c>
      <c r="AW292" s="7">
        <f t="shared" si="61"/>
        <v>-9.67254053230171</v>
      </c>
      <c r="AX292" s="7">
        <f>MAX(AF292/AE292*1000000,AE$285,'S-3 Medium-term 142Nd precision'!F$12)</f>
        <v>53.095748293449518</v>
      </c>
      <c r="AZ292" s="99">
        <v>5.876421083107301E-6</v>
      </c>
      <c r="BB292" s="7" t="s">
        <v>208</v>
      </c>
      <c r="BC292" s="7" t="s">
        <v>124</v>
      </c>
    </row>
    <row r="293" spans="1:60" x14ac:dyDescent="0.3">
      <c r="A293" s="23">
        <v>44867</v>
      </c>
      <c r="B293" s="11" t="s">
        <v>194</v>
      </c>
      <c r="C293" s="11" t="s">
        <v>108</v>
      </c>
      <c r="D293" s="11" t="s">
        <v>203</v>
      </c>
      <c r="E293" s="5">
        <v>1.1418407370750621</v>
      </c>
      <c r="F293" s="5">
        <v>3.2289738638197175E-6</v>
      </c>
      <c r="G293" s="5">
        <v>1.1418426196274867</v>
      </c>
      <c r="H293" s="5">
        <v>3.1619939142540473E-6</v>
      </c>
      <c r="I293" s="5">
        <v>1.1418416800084505</v>
      </c>
      <c r="J293" s="5">
        <v>2.2592879697145989E-6</v>
      </c>
      <c r="K293" s="5">
        <v>0.51285170124149693</v>
      </c>
      <c r="L293" s="5">
        <v>1.2142940175628127E-6</v>
      </c>
      <c r="M293" s="5">
        <v>0.51285159802040192</v>
      </c>
      <c r="N293" s="5">
        <v>1.1964381542685095E-6</v>
      </c>
      <c r="O293" s="5">
        <v>0.51285164926749482</v>
      </c>
      <c r="P293" s="5">
        <v>8.5190806460329125E-7</v>
      </c>
      <c r="Q293" s="5">
        <v>0.34840375889238462</v>
      </c>
      <c r="R293" s="5">
        <v>8.9491887969118426E-7</v>
      </c>
      <c r="S293" s="5">
        <v>0.34840297896249733</v>
      </c>
      <c r="T293" s="5">
        <v>9.4497179931708947E-7</v>
      </c>
      <c r="U293" s="5">
        <v>0.34840297896249733</v>
      </c>
      <c r="V293" s="5">
        <v>9.4497179931708947E-7</v>
      </c>
      <c r="W293" s="5">
        <v>0.34840323589133482</v>
      </c>
      <c r="X293" s="5">
        <v>5.3634112062991176E-7</v>
      </c>
      <c r="Y293" s="5">
        <v>0.24158043550732969</v>
      </c>
      <c r="Z293" s="5">
        <v>1.2167329443287352E-6</v>
      </c>
      <c r="AA293" s="5">
        <v>0.24158159051280242</v>
      </c>
      <c r="AB293" s="5">
        <v>1.2414172632777164E-6</v>
      </c>
      <c r="AC293" s="5">
        <v>0.24158101301006576</v>
      </c>
      <c r="AD293" s="5">
        <v>8.6942492051644697E-7</v>
      </c>
      <c r="AE293" s="5">
        <v>0.23647729138742341</v>
      </c>
      <c r="AF293" s="5">
        <v>2.1003102891031889E-6</v>
      </c>
      <c r="AH293" s="5">
        <v>1.3824496560544246E-4</v>
      </c>
      <c r="AI293" s="5">
        <v>1.2822531402419095E-5</v>
      </c>
      <c r="AJ293" s="5">
        <v>5.5550485206955699E-2</v>
      </c>
      <c r="AK293" s="5">
        <v>-3.879184508830782E-6</v>
      </c>
      <c r="AM293" s="6">
        <v>0.7226830979767056</v>
      </c>
      <c r="AO293" s="7">
        <f t="shared" si="57"/>
        <v>5.1033400307876065</v>
      </c>
      <c r="AP293" s="7">
        <f>MAX(J293/I293*1000000,I$285,'S-3 Medium-term 142Nd precision'!B$12)</f>
        <v>5.4433583567667201</v>
      </c>
      <c r="AQ293" s="10">
        <f t="shared" si="58"/>
        <v>4.3237669955864533</v>
      </c>
      <c r="AR293" s="10">
        <f>MAX(P293/O293*10000,O$285/100,'S-3 Medium-term 142Nd precision'!C$12)</f>
        <v>4.2563119610790796E-2</v>
      </c>
      <c r="AS293" s="7">
        <f t="shared" si="59"/>
        <v>-3.6623898703735946</v>
      </c>
      <c r="AT293" s="7">
        <f>MAX(X293/W293*1000000,W$285,'S-3 Medium-term 142Nd precision'!D$12)</f>
        <v>3.0853639530316457</v>
      </c>
      <c r="AU293" s="7">
        <f t="shared" si="60"/>
        <v>4.3831313498721158</v>
      </c>
      <c r="AV293" s="7">
        <f>MAX(AD293/AC293*1000000,AC$285,'S-3 Medium-term 142Nd precision'!E$12)</f>
        <v>7.7889300386222713</v>
      </c>
      <c r="AW293" s="7">
        <f t="shared" si="61"/>
        <v>4.2904985626535108</v>
      </c>
      <c r="AX293" s="7">
        <f>MAX(AF293/AE293*1000000,AE$285,'S-3 Medium-term 142Nd precision'!F$12)</f>
        <v>53.095748293449518</v>
      </c>
      <c r="AZ293" s="99">
        <v>4.9983770827690305E-6</v>
      </c>
      <c r="BB293" s="7" t="s">
        <v>209</v>
      </c>
      <c r="BC293" s="7" t="s">
        <v>124</v>
      </c>
    </row>
    <row r="294" spans="1:60" x14ac:dyDescent="0.3">
      <c r="A294" s="23">
        <v>44863</v>
      </c>
      <c r="B294" s="11" t="s">
        <v>194</v>
      </c>
      <c r="C294" s="11" t="s">
        <v>36</v>
      </c>
      <c r="D294" s="11" t="s">
        <v>91</v>
      </c>
      <c r="E294" s="5">
        <v>1.1418405434907972</v>
      </c>
      <c r="F294" s="5">
        <v>2.9603549516781806E-6</v>
      </c>
      <c r="G294" s="5">
        <v>1.1418445589481887</v>
      </c>
      <c r="H294" s="5">
        <v>2.8711066159221371E-6</v>
      </c>
      <c r="I294" s="5">
        <v>1.141842542327868</v>
      </c>
      <c r="J294" s="5">
        <v>2.0648242691561662E-6</v>
      </c>
      <c r="K294" s="5">
        <v>0.51282887302143254</v>
      </c>
      <c r="L294" s="5">
        <v>1.2941539542943002E-6</v>
      </c>
      <c r="M294" s="5">
        <v>0.51283086218548812</v>
      </c>
      <c r="N294" s="5">
        <v>1.2268788851520337E-6</v>
      </c>
      <c r="O294" s="5">
        <v>0.51282985974460216</v>
      </c>
      <c r="P294" s="5">
        <v>8.9359635513088398E-7</v>
      </c>
      <c r="Q294" s="5">
        <v>0.34840603751379651</v>
      </c>
      <c r="R294" s="5">
        <v>9.3747819621241619E-7</v>
      </c>
      <c r="S294" s="5">
        <v>0.34840420275777628</v>
      </c>
      <c r="T294" s="5">
        <v>9.214806354411455E-7</v>
      </c>
      <c r="U294" s="5">
        <v>0.34840420275777628</v>
      </c>
      <c r="V294" s="5">
        <v>9.214806354411455E-7</v>
      </c>
      <c r="W294" s="5">
        <v>0.34840482010938978</v>
      </c>
      <c r="X294" s="5">
        <v>5.3652265671765501E-7</v>
      </c>
      <c r="Y294" s="5">
        <v>0.24157874257086803</v>
      </c>
      <c r="Z294" s="5">
        <v>1.2186118293475151E-6</v>
      </c>
      <c r="AA294" s="5">
        <v>0.24158129785849317</v>
      </c>
      <c r="AB294" s="5">
        <v>1.2460296996416021E-6</v>
      </c>
      <c r="AC294" s="5">
        <v>0.24158002133640472</v>
      </c>
      <c r="AD294" s="5">
        <v>8.743579516099951E-7</v>
      </c>
      <c r="AE294" s="5">
        <v>0.2364790346732093</v>
      </c>
      <c r="AF294" s="5">
        <v>2.0501642113935211E-6</v>
      </c>
      <c r="AH294" s="5">
        <v>7.8053170870053977E-4</v>
      </c>
      <c r="AI294" s="5">
        <v>2.1180471808906428E-5</v>
      </c>
      <c r="AJ294" s="5">
        <v>1.9933426860210539E-2</v>
      </c>
      <c r="AK294" s="5">
        <v>-3.1604733834281525E-6</v>
      </c>
      <c r="AM294" s="6">
        <v>0.72299021889347137</v>
      </c>
      <c r="AO294" s="7">
        <f t="shared" si="57"/>
        <v>5.8585443933889536</v>
      </c>
      <c r="AP294" s="7">
        <f>MAX(J294/I294*1000000,I$285,'S-3 Medium-term 142Nd precision'!B$12)</f>
        <v>5.4433583567667201</v>
      </c>
      <c r="AQ294" s="10">
        <f t="shared" si="58"/>
        <v>3.898713391765618</v>
      </c>
      <c r="AR294" s="10">
        <f>MAX(P294/O294*10000,O$285/100,'S-3 Medium-term 142Nd precision'!C$12)</f>
        <v>4.2563119610790796E-2</v>
      </c>
      <c r="AS294" s="7">
        <f t="shared" si="59"/>
        <v>0.88467539693937169</v>
      </c>
      <c r="AT294" s="7">
        <f>MAX(X294/W294*1000000,W$285,'S-3 Medium-term 142Nd precision'!D$12)</f>
        <v>3.0853639530316457</v>
      </c>
      <c r="AU294" s="7">
        <f t="shared" si="60"/>
        <v>0.27818123271572404</v>
      </c>
      <c r="AV294" s="7">
        <f>MAX(AD294/AC294*1000000,AC$285,'S-3 Medium-term 142Nd precision'!E$12)</f>
        <v>7.7889300386222713</v>
      </c>
      <c r="AW294" s="7">
        <f t="shared" si="61"/>
        <v>11.662425292824352</v>
      </c>
      <c r="AX294" s="7">
        <f>MAX(AF294/AE294*1000000,AE$285,'S-3 Medium-term 142Nd precision'!F$12)</f>
        <v>53.095748293449518</v>
      </c>
      <c r="AZ294" s="99">
        <v>4.6658344727612547E-6</v>
      </c>
      <c r="BB294" s="7" t="s">
        <v>210</v>
      </c>
      <c r="BC294" s="7" t="s">
        <v>124</v>
      </c>
    </row>
    <row r="295" spans="1:60" x14ac:dyDescent="0.3">
      <c r="A295" s="23">
        <v>44868</v>
      </c>
      <c r="B295" s="11" t="s">
        <v>194</v>
      </c>
      <c r="C295" s="11" t="s">
        <v>89</v>
      </c>
      <c r="D295" s="11" t="s">
        <v>204</v>
      </c>
      <c r="E295" s="5">
        <v>1.1418384289967063</v>
      </c>
      <c r="F295" s="5">
        <v>3.719013883311603E-6</v>
      </c>
      <c r="G295" s="5">
        <v>1.1418401697321274</v>
      </c>
      <c r="H295" s="5">
        <v>4.3606809093704894E-6</v>
      </c>
      <c r="I295" s="5">
        <v>1.1418393040312662</v>
      </c>
      <c r="J295" s="5">
        <v>2.8668504013949681E-6</v>
      </c>
      <c r="K295" s="5">
        <v>0.51283288260222526</v>
      </c>
      <c r="L295" s="5">
        <v>1.4935816709119523E-6</v>
      </c>
      <c r="M295" s="5">
        <v>0.512834271082381</v>
      </c>
      <c r="N295" s="5">
        <v>1.6365080289097227E-6</v>
      </c>
      <c r="O295" s="5">
        <v>0.51283357590792966</v>
      </c>
      <c r="P295" s="5">
        <v>1.1080981939350748E-6</v>
      </c>
      <c r="Q295" s="5">
        <v>0.34840511458249768</v>
      </c>
      <c r="R295" s="5">
        <v>1.1804285429018662E-6</v>
      </c>
      <c r="S295" s="5">
        <v>0.34840406652601036</v>
      </c>
      <c r="T295" s="5">
        <v>1.2514786294650061E-6</v>
      </c>
      <c r="U295" s="5">
        <v>0.34840406652601036</v>
      </c>
      <c r="V295" s="5">
        <v>1.2514786294650061E-6</v>
      </c>
      <c r="W295" s="5">
        <v>0.34840441525488658</v>
      </c>
      <c r="X295" s="5">
        <v>7.0916142430460539E-7</v>
      </c>
      <c r="Y295" s="5">
        <v>0.24157997321424693</v>
      </c>
      <c r="Z295" s="5">
        <v>1.3675937793611878E-6</v>
      </c>
      <c r="AA295" s="5">
        <v>0.24158053735667137</v>
      </c>
      <c r="AB295" s="5">
        <v>1.370742640957028E-6</v>
      </c>
      <c r="AC295" s="5">
        <v>0.24158025756635834</v>
      </c>
      <c r="AD295" s="5">
        <v>9.6776691743724204E-7</v>
      </c>
      <c r="AE295" s="5">
        <v>0.23646587686558765</v>
      </c>
      <c r="AF295" s="5">
        <v>2.5119957208435999E-6</v>
      </c>
      <c r="AH295" s="5">
        <v>1.3293089190285453E-3</v>
      </c>
      <c r="AI295" s="5">
        <v>2.017753592350933E-5</v>
      </c>
      <c r="AJ295" s="5">
        <v>6.9975647473343769E-2</v>
      </c>
      <c r="AK295" s="5">
        <v>-4.6195472520064115E-6</v>
      </c>
      <c r="AM295" s="6">
        <v>0.72343984815745455</v>
      </c>
      <c r="AO295" s="7">
        <f t="shared" si="57"/>
        <v>3.0225004963302382</v>
      </c>
      <c r="AP295" s="7">
        <f>MAX(J295/I295*1000000,I$285,'S-3 Medium-term 142Nd precision'!B$12)</f>
        <v>5.4433583567667201</v>
      </c>
      <c r="AQ295" s="10">
        <f t="shared" si="58"/>
        <v>3.9712055074736519</v>
      </c>
      <c r="AR295" s="10">
        <f>MAX(P295/O295*10000,O$285/100,'S-3 Medium-term 142Nd precision'!C$12)</f>
        <v>4.2563119610790796E-2</v>
      </c>
      <c r="AS295" s="7">
        <f t="shared" si="59"/>
        <v>-0.27734888641273159</v>
      </c>
      <c r="AT295" s="7">
        <f>MAX(X295/W295*1000000,W$285,'S-3 Medium-term 142Nd precision'!D$12)</f>
        <v>3.0853639530316457</v>
      </c>
      <c r="AU295" s="7">
        <f t="shared" si="60"/>
        <v>1.2560353532808932</v>
      </c>
      <c r="AV295" s="7">
        <f>MAX(AD295/AC295*1000000,AC$285,'S-3 Medium-term 142Nd precision'!E$12)</f>
        <v>7.7889300386222713</v>
      </c>
      <c r="AW295" s="7">
        <f t="shared" si="61"/>
        <v>-43.978706242397969</v>
      </c>
      <c r="AX295" s="7">
        <f>MAX(AF295/AE295*1000000,AE$285,'S-3 Medium-term 142Nd precision'!F$12)</f>
        <v>53.095748293449518</v>
      </c>
      <c r="AZ295" s="99">
        <v>4.9147254053181721E-6</v>
      </c>
      <c r="BB295" s="7" t="s">
        <v>211</v>
      </c>
      <c r="BC295" s="7" t="s">
        <v>124</v>
      </c>
    </row>
    <row r="296" spans="1:60" x14ac:dyDescent="0.3">
      <c r="A296" s="23">
        <v>44865</v>
      </c>
      <c r="B296" s="11" t="s">
        <v>194</v>
      </c>
      <c r="C296" s="11" t="s">
        <v>86</v>
      </c>
      <c r="D296" s="11" t="s">
        <v>40</v>
      </c>
      <c r="E296" s="5">
        <v>1.141836511519156</v>
      </c>
      <c r="F296" s="5">
        <v>3.7520775849489878E-6</v>
      </c>
      <c r="G296" s="5">
        <v>1.1418407148763761</v>
      </c>
      <c r="H296" s="5">
        <v>4.0498940333765288E-6</v>
      </c>
      <c r="I296" s="5">
        <v>1.1418386317966922</v>
      </c>
      <c r="J296" s="5">
        <v>2.7644053129831447E-6</v>
      </c>
      <c r="K296" s="5">
        <v>0.51287744970551663</v>
      </c>
      <c r="L296" s="5">
        <v>1.4836819951821903E-6</v>
      </c>
      <c r="M296" s="5">
        <v>0.51287987587922224</v>
      </c>
      <c r="N296" s="5">
        <v>1.4066697884636583E-6</v>
      </c>
      <c r="O296" s="5">
        <v>0.51287865603045713</v>
      </c>
      <c r="P296" s="5">
        <v>1.025214109075258E-6</v>
      </c>
      <c r="Q296" s="5">
        <v>0.34840523046354033</v>
      </c>
      <c r="R296" s="5">
        <v>1.0572888167718335E-6</v>
      </c>
      <c r="S296" s="5">
        <v>0.34840365944545704</v>
      </c>
      <c r="T296" s="5">
        <v>1.1338620115371849E-6</v>
      </c>
      <c r="U296" s="5">
        <v>0.34840365944545704</v>
      </c>
      <c r="V296" s="5">
        <v>1.1338620115371849E-6</v>
      </c>
      <c r="W296" s="5">
        <v>0.34840417850429434</v>
      </c>
      <c r="X296" s="5">
        <v>6.4128861968967054E-7</v>
      </c>
      <c r="Y296" s="5">
        <v>0.2415816402535515</v>
      </c>
      <c r="Z296" s="5">
        <v>1.370043124614365E-6</v>
      </c>
      <c r="AA296" s="5">
        <v>0.24157898767195235</v>
      </c>
      <c r="AB296" s="5">
        <v>1.3997120946874515E-6</v>
      </c>
      <c r="AC296" s="5">
        <v>0.24158031099565844</v>
      </c>
      <c r="AD296" s="5">
        <v>9.8283010558269978E-7</v>
      </c>
      <c r="AE296" s="5">
        <v>0.2364797295986984</v>
      </c>
      <c r="AF296" s="5">
        <v>2.1536609422867831E-6</v>
      </c>
      <c r="AH296" s="5">
        <v>2.750077899970092E-3</v>
      </c>
      <c r="AI296" s="5">
        <v>8.1220214445757238E-6</v>
      </c>
      <c r="AJ296" s="5">
        <v>0.10025411831184121</v>
      </c>
      <c r="AK296" s="5">
        <v>-3.5911650094792606E-6</v>
      </c>
      <c r="AM296" s="6">
        <v>0.72182729600540307</v>
      </c>
      <c r="AO296" s="7">
        <f t="shared" si="57"/>
        <v>2.4337691368891967</v>
      </c>
      <c r="AP296" s="7">
        <f>MAX(J296/I296*1000000,I$285,'S-3 Medium-term 142Nd precision'!B$12)</f>
        <v>5.4433583567667201</v>
      </c>
      <c r="AQ296" s="10">
        <f t="shared" si="58"/>
        <v>4.850594589802526</v>
      </c>
      <c r="AR296" s="10">
        <f>MAX(P296/O296*10000,O$285/100,'S-3 Medium-term 142Nd precision'!C$12)</f>
        <v>4.2563119610790796E-2</v>
      </c>
      <c r="AS296" s="7">
        <f t="shared" si="59"/>
        <v>-0.95687680334854974</v>
      </c>
      <c r="AT296" s="7">
        <f>MAX(X296/W296*1000000,W$285,'S-3 Medium-term 142Nd precision'!D$12)</f>
        <v>3.0853639530316457</v>
      </c>
      <c r="AU296" s="7">
        <f t="shared" si="60"/>
        <v>1.4772014691466495</v>
      </c>
      <c r="AV296" s="7">
        <f>MAX(AD296/AC296*1000000,AC$285,'S-3 Medium-term 142Nd precision'!E$12)</f>
        <v>7.7889300386222713</v>
      </c>
      <c r="AW296" s="7">
        <f t="shared" si="61"/>
        <v>14.601094230570766</v>
      </c>
      <c r="AX296" s="7">
        <f>MAX(AF296/AE296*1000000,AE$285,'S-3 Medium-term 142Nd precision'!F$12)</f>
        <v>53.095748293449518</v>
      </c>
      <c r="AZ296" s="99">
        <v>3.9036071156083067E-6</v>
      </c>
      <c r="BB296" s="7" t="s">
        <v>212</v>
      </c>
      <c r="BC296" s="7" t="s">
        <v>124</v>
      </c>
    </row>
    <row r="297" spans="1:60" s="39" customFormat="1" ht="15" thickBot="1" x14ac:dyDescent="0.35">
      <c r="A297" s="38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M297" s="41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</row>
    <row r="299" spans="1:60" x14ac:dyDescent="0.3">
      <c r="A299" s="24" t="s">
        <v>214</v>
      </c>
      <c r="AL299" s="4"/>
      <c r="AN299" s="4"/>
    </row>
    <row r="300" spans="1:60" ht="16.2" x14ac:dyDescent="0.35">
      <c r="A300" s="25" t="s">
        <v>0</v>
      </c>
      <c r="B300" s="26" t="s">
        <v>1</v>
      </c>
      <c r="C300" s="26" t="s">
        <v>2</v>
      </c>
      <c r="D300" s="26" t="s">
        <v>3</v>
      </c>
      <c r="E300" s="27" t="s">
        <v>41</v>
      </c>
      <c r="F300" s="27" t="s">
        <v>286</v>
      </c>
      <c r="G300" s="27" t="s">
        <v>42</v>
      </c>
      <c r="H300" s="27" t="s">
        <v>286</v>
      </c>
      <c r="I300" s="27" t="s">
        <v>43</v>
      </c>
      <c r="J300" s="27" t="s">
        <v>286</v>
      </c>
      <c r="K300" s="27" t="s">
        <v>44</v>
      </c>
      <c r="L300" s="27" t="s">
        <v>286</v>
      </c>
      <c r="M300" s="27" t="s">
        <v>45</v>
      </c>
      <c r="N300" s="27" t="s">
        <v>286</v>
      </c>
      <c r="O300" s="27" t="s">
        <v>46</v>
      </c>
      <c r="P300" s="27" t="s">
        <v>286</v>
      </c>
      <c r="Q300" s="27" t="s">
        <v>47</v>
      </c>
      <c r="R300" s="27" t="s">
        <v>286</v>
      </c>
      <c r="S300" s="27" t="s">
        <v>48</v>
      </c>
      <c r="T300" s="27" t="s">
        <v>286</v>
      </c>
      <c r="U300" s="27" t="s">
        <v>49</v>
      </c>
      <c r="V300" s="27" t="s">
        <v>286</v>
      </c>
      <c r="W300" s="27" t="s">
        <v>50</v>
      </c>
      <c r="X300" s="27" t="s">
        <v>286</v>
      </c>
      <c r="Y300" s="27" t="s">
        <v>51</v>
      </c>
      <c r="Z300" s="27" t="s">
        <v>286</v>
      </c>
      <c r="AA300" s="27" t="s">
        <v>52</v>
      </c>
      <c r="AB300" s="27" t="s">
        <v>286</v>
      </c>
      <c r="AC300" s="27" t="s">
        <v>53</v>
      </c>
      <c r="AD300" s="27" t="s">
        <v>286</v>
      </c>
      <c r="AE300" s="27" t="s">
        <v>54</v>
      </c>
      <c r="AF300" s="27" t="s">
        <v>286</v>
      </c>
      <c r="AG300" s="27"/>
      <c r="AH300" s="27" t="s">
        <v>55</v>
      </c>
      <c r="AI300" s="27" t="s">
        <v>56</v>
      </c>
      <c r="AJ300" s="27" t="s">
        <v>57</v>
      </c>
      <c r="AK300" s="27" t="s">
        <v>58</v>
      </c>
      <c r="AL300" s="28"/>
      <c r="AM300" s="29" t="s">
        <v>59</v>
      </c>
      <c r="AN300" s="28"/>
      <c r="AO300" s="30" t="s">
        <v>60</v>
      </c>
      <c r="AP300" s="30" t="s">
        <v>61</v>
      </c>
      <c r="AQ300" s="30" t="s">
        <v>62</v>
      </c>
      <c r="AR300" s="30" t="s">
        <v>63</v>
      </c>
      <c r="AS300" s="30"/>
      <c r="AT300" s="30" t="s">
        <v>64</v>
      </c>
      <c r="AU300" s="30" t="s">
        <v>65</v>
      </c>
      <c r="AV300" s="30" t="s">
        <v>66</v>
      </c>
      <c r="AW300" s="30" t="s">
        <v>67</v>
      </c>
      <c r="AX300" s="30"/>
      <c r="AY300" s="30" t="s">
        <v>68</v>
      </c>
      <c r="AZ300" s="30" t="s">
        <v>69</v>
      </c>
      <c r="BA300" s="30" t="s">
        <v>70</v>
      </c>
      <c r="BB300" s="30" t="s">
        <v>71</v>
      </c>
      <c r="BC300" s="30"/>
      <c r="BD300" s="30" t="s">
        <v>72</v>
      </c>
      <c r="BE300" s="30" t="s">
        <v>73</v>
      </c>
      <c r="BF300" s="30" t="s">
        <v>74</v>
      </c>
      <c r="BG300" s="97"/>
      <c r="BH300" s="98" t="s">
        <v>339</v>
      </c>
    </row>
    <row r="301" spans="1:60" x14ac:dyDescent="0.3">
      <c r="A301" s="23">
        <v>44879</v>
      </c>
      <c r="B301" s="11" t="s">
        <v>213</v>
      </c>
      <c r="C301" s="11" t="s">
        <v>117</v>
      </c>
      <c r="D301" s="11" t="s">
        <v>33</v>
      </c>
      <c r="E301" s="5">
        <v>1.1418345326267383</v>
      </c>
      <c r="F301" s="5">
        <v>3.1377236139548777E-6</v>
      </c>
      <c r="G301" s="5">
        <v>1.1418372641087218</v>
      </c>
      <c r="H301" s="5">
        <v>3.3810824067883997E-6</v>
      </c>
      <c r="I301" s="5">
        <v>1.1418359007346985</v>
      </c>
      <c r="J301" s="5">
        <v>2.307055512945032E-6</v>
      </c>
      <c r="K301" s="5">
        <v>0.51210235633592793</v>
      </c>
      <c r="L301" s="5">
        <v>1.2408140690634637E-6</v>
      </c>
      <c r="M301" s="5">
        <v>0.51210336609269935</v>
      </c>
      <c r="N301" s="5">
        <v>1.293455721218435E-6</v>
      </c>
      <c r="O301" s="5">
        <v>0.51210286034082297</v>
      </c>
      <c r="P301" s="5">
        <v>8.9623446299247249E-7</v>
      </c>
      <c r="Q301" s="5">
        <v>0.34840595356469806</v>
      </c>
      <c r="R301" s="5">
        <v>9.7333868857294728E-7</v>
      </c>
      <c r="S301" s="5">
        <v>0.34840394242101785</v>
      </c>
      <c r="T301" s="5">
        <v>9.6815161471933778E-7</v>
      </c>
      <c r="U301" s="5">
        <v>0.34840394242101785</v>
      </c>
      <c r="V301" s="5">
        <v>9.6815161471933778E-7</v>
      </c>
      <c r="W301" s="5">
        <v>0.34840460971826015</v>
      </c>
      <c r="X301" s="5">
        <v>5.6147503295681837E-7</v>
      </c>
      <c r="Y301" s="5">
        <v>0.24157859973083273</v>
      </c>
      <c r="Z301" s="5">
        <v>1.1517825519092694E-6</v>
      </c>
      <c r="AA301" s="5">
        <v>0.24157962891143395</v>
      </c>
      <c r="AB301" s="5">
        <v>1.249981724516787E-6</v>
      </c>
      <c r="AC301" s="5">
        <v>0.24157912060757694</v>
      </c>
      <c r="AD301" s="5">
        <v>8.509447644582491E-7</v>
      </c>
      <c r="AE301" s="5">
        <v>0.23647857376466988</v>
      </c>
      <c r="AF301" s="5">
        <v>2.3869143949410285E-6</v>
      </c>
      <c r="AH301" s="5">
        <v>1.0855799834890795E-5</v>
      </c>
      <c r="AI301" s="5">
        <v>7.696742788081887E-6</v>
      </c>
      <c r="AJ301" s="5">
        <v>3.8011563798699302E-5</v>
      </c>
      <c r="AK301" s="5">
        <v>-9.3618033561187834E-7</v>
      </c>
      <c r="AM301" s="6">
        <v>0.7227500290548452</v>
      </c>
      <c r="AO301" s="7">
        <v>-24.182079291779068</v>
      </c>
      <c r="AP301" s="7">
        <v>40.559523678318499</v>
      </c>
      <c r="AQ301" s="7">
        <v>47.206319728543278</v>
      </c>
      <c r="AR301" s="7">
        <v>-20.470015772100503</v>
      </c>
      <c r="AT301" s="7">
        <v>-22.67260479049682</v>
      </c>
      <c r="AU301" s="7">
        <v>1.0689147256215392</v>
      </c>
      <c r="AV301" s="7">
        <v>38.171035195544434</v>
      </c>
      <c r="AW301" s="7">
        <v>-13.088828752283455</v>
      </c>
      <c r="AY301" s="7">
        <v>2.212252663724712</v>
      </c>
      <c r="AZ301" s="7">
        <v>9.1072195340657913</v>
      </c>
      <c r="BA301" s="7">
        <v>-12.887692555918484</v>
      </c>
      <c r="BB301" s="7">
        <v>-10.664151351424955</v>
      </c>
      <c r="BD301" s="7">
        <v>35.858411185474282</v>
      </c>
      <c r="BE301" s="7">
        <v>-33.657505957962464</v>
      </c>
      <c r="BF301" s="7">
        <v>43.988179523113402</v>
      </c>
      <c r="BH301" s="11">
        <v>5.2483482933105934E-6</v>
      </c>
    </row>
    <row r="302" spans="1:60" x14ac:dyDescent="0.3">
      <c r="A302" s="23">
        <v>44880</v>
      </c>
      <c r="B302" s="11" t="s">
        <v>213</v>
      </c>
      <c r="C302" s="11" t="s">
        <v>109</v>
      </c>
      <c r="D302" s="11" t="s">
        <v>33</v>
      </c>
      <c r="E302" s="5">
        <v>1.1418372095786311</v>
      </c>
      <c r="F302" s="5">
        <v>3.0592162583546262E-6</v>
      </c>
      <c r="G302" s="5">
        <v>1.1418338892084443</v>
      </c>
      <c r="H302" s="5">
        <v>3.3369833917497321E-6</v>
      </c>
      <c r="I302" s="5">
        <v>1.1418355461318765</v>
      </c>
      <c r="J302" s="5">
        <v>2.2652004787441428E-6</v>
      </c>
      <c r="K302" s="5">
        <v>0.5121052408515151</v>
      </c>
      <c r="L302" s="5">
        <v>1.2475278364640321E-6</v>
      </c>
      <c r="M302" s="5">
        <v>0.51210557365315279</v>
      </c>
      <c r="N302" s="5">
        <v>1.287321748047919E-6</v>
      </c>
      <c r="O302" s="5">
        <v>0.51210540805620308</v>
      </c>
      <c r="P302" s="5">
        <v>8.9608778219052029E-7</v>
      </c>
      <c r="Q302" s="5">
        <v>0.34840526202437128</v>
      </c>
      <c r="R302" s="5">
        <v>1.0481088265074699E-6</v>
      </c>
      <c r="S302" s="5">
        <v>0.34840361804292552</v>
      </c>
      <c r="T302" s="5">
        <v>9.7137397157082382E-7</v>
      </c>
      <c r="U302" s="5">
        <v>0.34840361804292552</v>
      </c>
      <c r="V302" s="5">
        <v>9.7137397157082382E-7</v>
      </c>
      <c r="W302" s="5">
        <v>0.34840417097998411</v>
      </c>
      <c r="X302" s="5">
        <v>5.7722922731275727E-7</v>
      </c>
      <c r="Y302" s="5">
        <v>0.24157712801263331</v>
      </c>
      <c r="Z302" s="5">
        <v>1.293305073577184E-6</v>
      </c>
      <c r="AA302" s="5">
        <v>0.24158189193048094</v>
      </c>
      <c r="AB302" s="5">
        <v>1.2966720438475993E-6</v>
      </c>
      <c r="AC302" s="5">
        <v>0.24157950539965861</v>
      </c>
      <c r="AD302" s="5">
        <v>9.2708647831192291E-7</v>
      </c>
      <c r="AE302" s="5">
        <v>0.23647796125723528</v>
      </c>
      <c r="AF302" s="5">
        <v>2.2170685847460081E-6</v>
      </c>
      <c r="AH302" s="5">
        <v>1.822130181434599E-5</v>
      </c>
      <c r="AI302" s="5">
        <v>1.3301730847515682E-5</v>
      </c>
      <c r="AJ302" s="5">
        <v>4.2428949932646305E-5</v>
      </c>
      <c r="AK302" s="5">
        <v>-2.1772642067458484E-6</v>
      </c>
      <c r="AM302" s="6">
        <v>0.72283506840724565</v>
      </c>
      <c r="AO302" s="7">
        <v>-23.372082579964371</v>
      </c>
      <c r="AP302" s="7">
        <v>35.695806000601848</v>
      </c>
      <c r="AQ302" s="7">
        <v>52.259146240629661</v>
      </c>
      <c r="AR302" s="7">
        <v>-18.050580680828432</v>
      </c>
      <c r="AT302" s="7">
        <v>-19.463148067888625</v>
      </c>
      <c r="AU302" s="7">
        <v>6.2348254277200255</v>
      </c>
      <c r="AV302" s="7">
        <v>44.014143604442779</v>
      </c>
      <c r="AW302" s="7">
        <v>-13.714036210865643</v>
      </c>
      <c r="AY302" s="7">
        <v>-1.9529246220173491E-2</v>
      </c>
      <c r="AZ302" s="7">
        <v>6.6978552681895565</v>
      </c>
      <c r="BA302" s="7">
        <v>-10.241662905197124</v>
      </c>
      <c r="BB302" s="7">
        <v>-10.08012698200389</v>
      </c>
      <c r="BD302" s="7">
        <v>16.917838761010273</v>
      </c>
      <c r="BE302" s="7">
        <v>-30.903082504862844</v>
      </c>
      <c r="BF302" s="7">
        <v>34.345886737563447</v>
      </c>
      <c r="BH302" s="11">
        <v>4.9641877726456805E-6</v>
      </c>
    </row>
    <row r="303" spans="1:60" x14ac:dyDescent="0.3">
      <c r="A303" s="23">
        <v>44883</v>
      </c>
      <c r="B303" s="11" t="s">
        <v>213</v>
      </c>
      <c r="C303" s="11" t="s">
        <v>111</v>
      </c>
      <c r="D303" s="11" t="s">
        <v>33</v>
      </c>
      <c r="E303" s="5">
        <v>1.141836472256875</v>
      </c>
      <c r="F303" s="5">
        <v>3.4458724941179585E-6</v>
      </c>
      <c r="G303" s="5">
        <v>1.1418382899911717</v>
      </c>
      <c r="H303" s="5">
        <v>3.6917918377968948E-6</v>
      </c>
      <c r="I303" s="5">
        <v>1.1418373935956132</v>
      </c>
      <c r="J303" s="5">
        <v>2.5271423818114671E-6</v>
      </c>
      <c r="K303" s="5">
        <v>0.51210313713232314</v>
      </c>
      <c r="L303" s="5">
        <v>1.3467074291061541E-6</v>
      </c>
      <c r="M303" s="5">
        <v>0.51210488891762995</v>
      </c>
      <c r="N303" s="5">
        <v>1.3546106506590683E-6</v>
      </c>
      <c r="O303" s="5">
        <v>0.51210401302497521</v>
      </c>
      <c r="P303" s="5">
        <v>9.5602793152157603E-7</v>
      </c>
      <c r="Q303" s="5">
        <v>0.34840653146653566</v>
      </c>
      <c r="R303" s="5">
        <v>1.030961684288349E-6</v>
      </c>
      <c r="S303" s="5">
        <v>0.34840533302683507</v>
      </c>
      <c r="T303" s="5">
        <v>1.119829459493191E-6</v>
      </c>
      <c r="U303" s="5">
        <v>0.34840533302683507</v>
      </c>
      <c r="V303" s="5">
        <v>1.119829459493191E-6</v>
      </c>
      <c r="W303" s="5">
        <v>0.34840573386551066</v>
      </c>
      <c r="X303" s="5">
        <v>6.3000133524108027E-7</v>
      </c>
      <c r="Y303" s="5">
        <v>0.24157745867450689</v>
      </c>
      <c r="Z303" s="5">
        <v>1.2956226929107524E-6</v>
      </c>
      <c r="AA303" s="5">
        <v>0.24158164671024382</v>
      </c>
      <c r="AB303" s="5">
        <v>1.2664806119386708E-6</v>
      </c>
      <c r="AC303" s="5">
        <v>0.24157953989051953</v>
      </c>
      <c r="AD303" s="5">
        <v>9.140709422889473E-7</v>
      </c>
      <c r="AE303" s="5">
        <v>0.2364712438116571</v>
      </c>
      <c r="AF303" s="5">
        <v>2.1518182303795035E-6</v>
      </c>
      <c r="AH303" s="5">
        <v>3.3688009981453482E-5</v>
      </c>
      <c r="AI303" s="5">
        <v>9.9920881628010768E-6</v>
      </c>
      <c r="AJ303" s="5">
        <v>3.9916056549869112E-5</v>
      </c>
      <c r="AK303" s="5">
        <v>-2.5503238021538446E-6</v>
      </c>
      <c r="AM303" s="6">
        <v>0.72266669900340763</v>
      </c>
      <c r="AO303" s="7">
        <v>-17.363596735875397</v>
      </c>
      <c r="AP303" s="7">
        <v>33.280570695959355</v>
      </c>
      <c r="AQ303" s="7">
        <v>66.320017611420923</v>
      </c>
      <c r="AR303" s="7">
        <v>7.5306452007595226</v>
      </c>
      <c r="AT303" s="7">
        <v>-9.7808553543021759</v>
      </c>
      <c r="AU303" s="7">
        <v>-9.9059839485660106</v>
      </c>
      <c r="AV303" s="7">
        <v>48.164859943522487</v>
      </c>
      <c r="AW303" s="7">
        <v>-2.6578727533310698</v>
      </c>
      <c r="AY303" s="7">
        <v>11.07989210491489</v>
      </c>
      <c r="AZ303" s="7">
        <v>1.6357089909213585</v>
      </c>
      <c r="BA303" s="7">
        <v>4.3097674464753766</v>
      </c>
      <c r="BB303" s="7">
        <v>-19.220404761433052</v>
      </c>
      <c r="BD303" s="7">
        <v>42.590269200726283</v>
      </c>
      <c r="BE303" s="7">
        <v>-23.576313168072183</v>
      </c>
      <c r="BF303" s="7">
        <v>38.495481957667721</v>
      </c>
      <c r="BH303" s="11">
        <v>3.9379122568339306E-6</v>
      </c>
    </row>
    <row r="304" spans="1:60" x14ac:dyDescent="0.3">
      <c r="A304" s="23">
        <v>44885</v>
      </c>
      <c r="B304" s="11" t="s">
        <v>213</v>
      </c>
      <c r="C304" s="11" t="s">
        <v>28</v>
      </c>
      <c r="D304" s="11" t="s">
        <v>33</v>
      </c>
      <c r="E304" s="5">
        <v>1.1418356479199538</v>
      </c>
      <c r="F304" s="5">
        <v>3.3281532071707673E-6</v>
      </c>
      <c r="G304" s="5">
        <v>1.1418372218781176</v>
      </c>
      <c r="H304" s="5">
        <v>3.3186426543389443E-6</v>
      </c>
      <c r="I304" s="5">
        <v>1.1418364390483116</v>
      </c>
      <c r="J304" s="5">
        <v>2.3494269338180035E-6</v>
      </c>
      <c r="K304" s="5">
        <v>0.51210339269005822</v>
      </c>
      <c r="L304" s="5">
        <v>1.2163525888167109E-6</v>
      </c>
      <c r="M304" s="5">
        <v>0.51210546360904119</v>
      </c>
      <c r="N304" s="5">
        <v>1.2149907224693395E-6</v>
      </c>
      <c r="O304" s="5">
        <v>0.51210442632976028</v>
      </c>
      <c r="P304" s="5">
        <v>8.6142687224012017E-7</v>
      </c>
      <c r="Q304" s="5">
        <v>0.34840604553019505</v>
      </c>
      <c r="R304" s="5">
        <v>1.0327528869538949E-6</v>
      </c>
      <c r="S304" s="5">
        <v>0.34840476280885935</v>
      </c>
      <c r="T304" s="5">
        <v>9.2690278655596862E-7</v>
      </c>
      <c r="U304" s="5">
        <v>0.34840476280885935</v>
      </c>
      <c r="V304" s="5">
        <v>9.2690278655596862E-7</v>
      </c>
      <c r="W304" s="5">
        <v>0.34840519490722749</v>
      </c>
      <c r="X304" s="5">
        <v>5.5716939532287719E-7</v>
      </c>
      <c r="Y304" s="5">
        <v>0.24157968916165479</v>
      </c>
      <c r="Z304" s="5">
        <v>1.3018509532561401E-6</v>
      </c>
      <c r="AA304" s="5">
        <v>0.24158154574797433</v>
      </c>
      <c r="AB304" s="5">
        <v>1.251386710021732E-6</v>
      </c>
      <c r="AC304" s="5">
        <v>0.24158061908913359</v>
      </c>
      <c r="AD304" s="5">
        <v>9.0410394392601227E-7</v>
      </c>
      <c r="AE304" s="5">
        <v>0.23647731411677761</v>
      </c>
      <c r="AF304" s="5">
        <v>2.2208064284090017E-6</v>
      </c>
      <c r="AH304" s="5">
        <v>5.1782272436401672E-5</v>
      </c>
      <c r="AI304" s="5">
        <v>2.1269324509381303E-5</v>
      </c>
      <c r="AJ304" s="5">
        <v>4.6066718781644687E-5</v>
      </c>
      <c r="AK304" s="5">
        <v>2.3236627510851302E-7</v>
      </c>
      <c r="AM304" s="6">
        <v>0.72238560275581587</v>
      </c>
      <c r="AO304" s="7">
        <v>-28.259414822429108</v>
      </c>
      <c r="AP304" s="7">
        <v>30.197994018488217</v>
      </c>
      <c r="AQ304" s="7">
        <v>81.169502189171183</v>
      </c>
      <c r="AR304" s="7">
        <v>1.9265784700905897</v>
      </c>
      <c r="AT304" s="7">
        <v>-12.367956610970232</v>
      </c>
      <c r="AU304" s="7">
        <v>-16.059574320492764</v>
      </c>
      <c r="AV304" s="7">
        <v>60.514185454385583</v>
      </c>
      <c r="AW304" s="7">
        <v>4.6604619512446988</v>
      </c>
      <c r="AY304" s="7">
        <v>7.4298903285363593</v>
      </c>
      <c r="AZ304" s="7">
        <v>6.0328747402138561</v>
      </c>
      <c r="BA304" s="7">
        <v>3.9676087193463161</v>
      </c>
      <c r="BB304" s="7">
        <v>-26.751376639433389</v>
      </c>
      <c r="BH304" s="11">
        <v>3.7448554568425552E-6</v>
      </c>
    </row>
    <row r="305" spans="1:60" x14ac:dyDescent="0.3">
      <c r="H305" s="20" t="s">
        <v>10</v>
      </c>
      <c r="I305" s="5">
        <f>AVERAGE(I301:I304)</f>
        <v>1.1418363198776249</v>
      </c>
      <c r="N305" s="20" t="s">
        <v>10</v>
      </c>
      <c r="O305" s="5">
        <f>AVERAGE(O301:O304)</f>
        <v>0.51210417693794041</v>
      </c>
      <c r="V305" s="20" t="s">
        <v>10</v>
      </c>
      <c r="W305" s="5">
        <f>AVERAGE(W301:W304)</f>
        <v>0.34840492736774559</v>
      </c>
      <c r="AB305" s="20" t="s">
        <v>10</v>
      </c>
      <c r="AC305" s="5">
        <f>AVERAGE(AC301:AC304)</f>
        <v>0.24157969624672215</v>
      </c>
      <c r="AD305" s="20" t="s">
        <v>10</v>
      </c>
      <c r="AE305" s="5">
        <f>AVERAGE(AE301:AE304)</f>
        <v>0.23647627323758497</v>
      </c>
    </row>
    <row r="306" spans="1:60" x14ac:dyDescent="0.3">
      <c r="H306" s="19" t="s">
        <v>75</v>
      </c>
      <c r="I306" s="7" cm="1">
        <f t="array" ref="I306">2*STDEV(I301:I304/I305)*1000000</f>
        <v>1.4090518361537636</v>
      </c>
      <c r="N306" s="19" t="s">
        <v>75</v>
      </c>
      <c r="O306" s="7" cm="1">
        <f t="array" ref="O306">2*STDEV(O301:O304/O305)*1000000</f>
        <v>4.1196808848040893</v>
      </c>
      <c r="V306" s="19" t="s">
        <v>75</v>
      </c>
      <c r="W306" s="7" cm="1">
        <f t="array" ref="W306">2*STDEV(W301:W304/W305)*1000000</f>
        <v>3.9145185660868447</v>
      </c>
      <c r="AB306" s="19" t="s">
        <v>75</v>
      </c>
      <c r="AC306" s="7" cm="1">
        <f t="array" ref="AC306">2*STDEV(AC301:AC304/AC305)*1000000</f>
        <v>5.3308462364220466</v>
      </c>
      <c r="AD306" s="19" t="s">
        <v>75</v>
      </c>
      <c r="AE306" s="7" cm="1">
        <f t="array" ref="AE306">2*STDEV(AE301:AE304/AE305)*1000000</f>
        <v>28.689279515004642</v>
      </c>
    </row>
    <row r="307" spans="1:60" x14ac:dyDescent="0.3">
      <c r="A307" s="31" t="s">
        <v>215</v>
      </c>
      <c r="AG307" s="32"/>
      <c r="AL307" s="4"/>
      <c r="AN307" s="4"/>
    </row>
    <row r="308" spans="1:60" s="18" customFormat="1" ht="16.2" x14ac:dyDescent="0.35">
      <c r="A308" s="33" t="s">
        <v>0</v>
      </c>
      <c r="B308" s="26" t="s">
        <v>1</v>
      </c>
      <c r="C308" s="26" t="s">
        <v>2</v>
      </c>
      <c r="D308" s="26" t="s">
        <v>3</v>
      </c>
      <c r="E308" s="27" t="s">
        <v>41</v>
      </c>
      <c r="F308" s="27" t="s">
        <v>286</v>
      </c>
      <c r="G308" s="27" t="s">
        <v>42</v>
      </c>
      <c r="H308" s="27" t="s">
        <v>286</v>
      </c>
      <c r="I308" s="27" t="s">
        <v>43</v>
      </c>
      <c r="J308" s="27" t="s">
        <v>286</v>
      </c>
      <c r="K308" s="27" t="s">
        <v>44</v>
      </c>
      <c r="L308" s="27" t="s">
        <v>286</v>
      </c>
      <c r="M308" s="27" t="s">
        <v>45</v>
      </c>
      <c r="N308" s="27" t="s">
        <v>286</v>
      </c>
      <c r="O308" s="27" t="s">
        <v>46</v>
      </c>
      <c r="P308" s="27" t="s">
        <v>286</v>
      </c>
      <c r="Q308" s="27" t="s">
        <v>47</v>
      </c>
      <c r="R308" s="27" t="s">
        <v>286</v>
      </c>
      <c r="S308" s="27" t="s">
        <v>48</v>
      </c>
      <c r="T308" s="27" t="s">
        <v>286</v>
      </c>
      <c r="U308" s="27" t="s">
        <v>49</v>
      </c>
      <c r="V308" s="27" t="s">
        <v>286</v>
      </c>
      <c r="W308" s="27" t="s">
        <v>50</v>
      </c>
      <c r="X308" s="27" t="s">
        <v>286</v>
      </c>
      <c r="Y308" s="27" t="s">
        <v>51</v>
      </c>
      <c r="Z308" s="27" t="s">
        <v>286</v>
      </c>
      <c r="AA308" s="27" t="s">
        <v>52</v>
      </c>
      <c r="AB308" s="27" t="s">
        <v>286</v>
      </c>
      <c r="AC308" s="27" t="s">
        <v>53</v>
      </c>
      <c r="AD308" s="27" t="s">
        <v>286</v>
      </c>
      <c r="AE308" s="27" t="s">
        <v>54</v>
      </c>
      <c r="AF308" s="27" t="s">
        <v>286</v>
      </c>
      <c r="AG308" s="34"/>
      <c r="AH308" s="27" t="s">
        <v>55</v>
      </c>
      <c r="AI308" s="27" t="s">
        <v>56</v>
      </c>
      <c r="AJ308" s="27" t="s">
        <v>57</v>
      </c>
      <c r="AK308" s="27" t="s">
        <v>58</v>
      </c>
      <c r="AL308" s="28"/>
      <c r="AM308" s="27" t="s">
        <v>59</v>
      </c>
      <c r="AN308" s="35"/>
      <c r="AO308" s="30" t="s">
        <v>76</v>
      </c>
      <c r="AP308" s="36" t="s">
        <v>13</v>
      </c>
      <c r="AQ308" s="30" t="s">
        <v>77</v>
      </c>
      <c r="AR308" s="36" t="s">
        <v>13</v>
      </c>
      <c r="AS308" s="30" t="s">
        <v>78</v>
      </c>
      <c r="AT308" s="36" t="s">
        <v>13</v>
      </c>
      <c r="AU308" s="30" t="s">
        <v>79</v>
      </c>
      <c r="AV308" s="36" t="s">
        <v>13</v>
      </c>
      <c r="AW308" s="30" t="s">
        <v>80</v>
      </c>
      <c r="AX308" s="36" t="s">
        <v>13</v>
      </c>
      <c r="AY308" s="97"/>
      <c r="AZ308" s="98" t="s">
        <v>339</v>
      </c>
      <c r="BA308" s="100"/>
      <c r="BB308" s="27" t="s">
        <v>17</v>
      </c>
      <c r="BC308" s="30" t="s">
        <v>18</v>
      </c>
      <c r="BD308" s="14"/>
      <c r="BE308" s="14"/>
      <c r="BF308" s="14"/>
    </row>
    <row r="309" spans="1:60" x14ac:dyDescent="0.3">
      <c r="A309" s="23">
        <v>44880</v>
      </c>
      <c r="B309" s="11" t="s">
        <v>213</v>
      </c>
      <c r="C309" s="11" t="s">
        <v>5</v>
      </c>
      <c r="D309" s="11" t="s">
        <v>92</v>
      </c>
      <c r="E309" s="5">
        <v>1.1418327603314087</v>
      </c>
      <c r="F309" s="5">
        <v>3.0876604778567139E-6</v>
      </c>
      <c r="G309" s="5">
        <v>1.1418370470466719</v>
      </c>
      <c r="H309" s="5">
        <v>3.1370657526498418E-6</v>
      </c>
      <c r="I309" s="5">
        <v>1.1418349188364443</v>
      </c>
      <c r="J309" s="5">
        <v>2.2038602567191229E-6</v>
      </c>
      <c r="K309" s="5">
        <v>0.512974395586827</v>
      </c>
      <c r="L309" s="5">
        <v>1.1395802820528615E-6</v>
      </c>
      <c r="M309" s="5">
        <v>0.51297685569401286</v>
      </c>
      <c r="N309" s="5">
        <v>1.1954626777894439E-6</v>
      </c>
      <c r="O309" s="5">
        <v>0.51297563436420512</v>
      </c>
      <c r="P309" s="5">
        <v>8.2897850885326075E-7</v>
      </c>
      <c r="Q309" s="5">
        <v>0.34840568421649148</v>
      </c>
      <c r="R309" s="5">
        <v>9.4549680030081626E-7</v>
      </c>
      <c r="S309" s="5">
        <v>0.34840405243989231</v>
      </c>
      <c r="T309" s="5">
        <v>8.9268842196176703E-7</v>
      </c>
      <c r="U309" s="5">
        <v>0.34840405243989231</v>
      </c>
      <c r="V309" s="5">
        <v>8.9268842196176703E-7</v>
      </c>
      <c r="W309" s="5">
        <v>0.34840460021622605</v>
      </c>
      <c r="X309" s="5">
        <v>5.2692716010094837E-7</v>
      </c>
      <c r="Y309" s="5">
        <v>0.2415783600623084</v>
      </c>
      <c r="Z309" s="5">
        <v>1.1995704401596437E-6</v>
      </c>
      <c r="AA309" s="5">
        <v>0.24158245607152756</v>
      </c>
      <c r="AB309" s="5">
        <v>1.1655309858424604E-6</v>
      </c>
      <c r="AC309" s="5">
        <v>0.24158040267269998</v>
      </c>
      <c r="AD309" s="5">
        <v>8.4474667416619924E-7</v>
      </c>
      <c r="AE309" s="5">
        <v>0.23647561701185815</v>
      </c>
      <c r="AF309" s="5">
        <v>2.0688540870078632E-6</v>
      </c>
      <c r="AH309" s="5">
        <v>3.9149680328630108E-2</v>
      </c>
      <c r="AI309" s="5">
        <v>1.4681265155800878E-5</v>
      </c>
      <c r="AJ309" s="5">
        <v>0.13379527130823174</v>
      </c>
      <c r="AK309" s="5">
        <v>-4.2043752365764858E-6</v>
      </c>
      <c r="AM309" s="6">
        <v>0.72257739877733951</v>
      </c>
      <c r="AO309" s="7">
        <f>(I309/I$305-1)*1000000</f>
        <v>-1.2270070204323247</v>
      </c>
      <c r="AP309" s="7">
        <f>MAX(J309/I309*1000000,I$306,'S-3 Medium-term 142Nd precision'!B$12)</f>
        <v>5.4433583567667201</v>
      </c>
      <c r="AQ309" s="10">
        <f t="shared" ref="AQ309" si="62">(O309/0.51263-1)*10000</f>
        <v>6.7423748942729844</v>
      </c>
      <c r="AR309" s="10">
        <f>MAX(P309/O309*10000,O$306/100,'S-3 Medium-term 142Nd precision'!C$12)</f>
        <v>4.2563119610790796E-2</v>
      </c>
      <c r="AS309" s="7">
        <f>(W309/W$305-1)*1000000</f>
        <v>-0.93899797004581842</v>
      </c>
      <c r="AT309" s="7">
        <f>MAX(X309/W309*1000000,W$306,'S-3 Medium-term 142Nd precision'!D$12)</f>
        <v>3.9145185660868447</v>
      </c>
      <c r="AU309" s="7">
        <f>(AC309/AC$305-1)*1000000</f>
        <v>2.9241943293456529</v>
      </c>
      <c r="AV309" s="7">
        <f>MAX(AD309/AC309*1000000,AC$306,'S-3 Medium-term 142Nd precision'!E$12)</f>
        <v>7.7889300386222713</v>
      </c>
      <c r="AW309" s="7">
        <f>(AE309/AE$305-1)*1000000</f>
        <v>-2.7750172050255983</v>
      </c>
      <c r="AX309" s="7">
        <f>MAX(AF309/AE309*1000000,AE$306,'S-3 Medium-term 142Nd precision'!F$12)</f>
        <v>34.241021852437889</v>
      </c>
      <c r="AZ309" s="99">
        <v>5.1906922690114764E-6</v>
      </c>
      <c r="BB309" s="7" t="s">
        <v>216</v>
      </c>
      <c r="BC309" s="7" t="s">
        <v>124</v>
      </c>
    </row>
    <row r="310" spans="1:60" x14ac:dyDescent="0.3">
      <c r="A310" s="23">
        <v>44881</v>
      </c>
      <c r="B310" s="11" t="s">
        <v>213</v>
      </c>
      <c r="C310" s="11" t="s">
        <v>154</v>
      </c>
      <c r="D310" s="11" t="s">
        <v>172</v>
      </c>
      <c r="E310" s="5">
        <v>1.1418396063200471</v>
      </c>
      <c r="F310" s="5">
        <v>3.1335651086152593E-6</v>
      </c>
      <c r="G310" s="5">
        <v>1.1418355906911208</v>
      </c>
      <c r="H310" s="5">
        <v>3.1425651649396073E-6</v>
      </c>
      <c r="I310" s="5">
        <v>1.141837596733462</v>
      </c>
      <c r="J310" s="5">
        <v>2.221184511559103E-6</v>
      </c>
      <c r="K310" s="5">
        <v>0.51287551408204246</v>
      </c>
      <c r="L310" s="5">
        <v>1.2178712207717489E-6</v>
      </c>
      <c r="M310" s="5">
        <v>0.51287600491810004</v>
      </c>
      <c r="N310" s="5">
        <v>1.2299287742644283E-6</v>
      </c>
      <c r="O310" s="5">
        <v>0.51287575971403665</v>
      </c>
      <c r="P310" s="5">
        <v>8.6519007970987576E-7</v>
      </c>
      <c r="Q310" s="5">
        <v>0.34840560392069025</v>
      </c>
      <c r="R310" s="5">
        <v>9.9861195960940117E-7</v>
      </c>
      <c r="S310" s="5">
        <v>0.34840450678558182</v>
      </c>
      <c r="T310" s="5">
        <v>9.4540380633840779E-7</v>
      </c>
      <c r="U310" s="5">
        <v>0.34840450678558182</v>
      </c>
      <c r="V310" s="5">
        <v>9.4540380633840779E-7</v>
      </c>
      <c r="W310" s="5">
        <v>0.34840487292627098</v>
      </c>
      <c r="X310" s="5">
        <v>5.5652025098993478E-7</v>
      </c>
      <c r="Y310" s="5">
        <v>0.24157977027835115</v>
      </c>
      <c r="Z310" s="5">
        <v>1.1481239254741694E-6</v>
      </c>
      <c r="AA310" s="5">
        <v>0.24157917422633432</v>
      </c>
      <c r="AB310" s="5">
        <v>1.1686100964108537E-6</v>
      </c>
      <c r="AC310" s="5">
        <v>0.2415794706699039</v>
      </c>
      <c r="AD310" s="5">
        <v>8.1903897459912328E-7</v>
      </c>
      <c r="AE310" s="5">
        <v>0.23646871884064463</v>
      </c>
      <c r="AF310" s="5">
        <v>2.1373166284685024E-6</v>
      </c>
      <c r="AH310" s="5">
        <v>0.16300351487827539</v>
      </c>
      <c r="AI310" s="5">
        <v>1.8496442175609547E-5</v>
      </c>
      <c r="AJ310" s="5">
        <v>0.59587730816957751</v>
      </c>
      <c r="AK310" s="5">
        <v>-2.9629204661803324E-6</v>
      </c>
      <c r="AM310" s="6">
        <v>0.72196075814788352</v>
      </c>
      <c r="AO310" s="7">
        <f t="shared" ref="AO310:AO311" si="63">(I310/I$305-1)*1000000</f>
        <v>1.1182476986615342</v>
      </c>
      <c r="AP310" s="7">
        <f>MAX(J310/I310*1000000,I$306,'S-3 Medium-term 142Nd precision'!B$12)</f>
        <v>5.4433583567667201</v>
      </c>
      <c r="AQ310" s="10">
        <f t="shared" ref="AQ310:AQ311" si="64">(O310/0.51263-1)*10000</f>
        <v>4.7940954301672889</v>
      </c>
      <c r="AR310" s="10">
        <f>MAX(P310/O310*10000,O$306/100,'S-3 Medium-term 142Nd precision'!C$12)</f>
        <v>4.2563119610790796E-2</v>
      </c>
      <c r="AS310" s="7">
        <f t="shared" ref="AS310:AS311" si="65">(W310/W$305-1)*1000000</f>
        <v>-0.1562591982473549</v>
      </c>
      <c r="AT310" s="7">
        <f>MAX(X310/W310*1000000,W$306,'S-3 Medium-term 142Nd precision'!D$12)</f>
        <v>3.9145185660868447</v>
      </c>
      <c r="AU310" s="7">
        <f t="shared" ref="AU310:AU311" si="66">(AC310/AC$305-1)*1000000</f>
        <v>-0.93375735521483705</v>
      </c>
      <c r="AV310" s="7">
        <f>MAX(AD310/AC310*1000000,AC$306,'S-3 Medium-term 142Nd precision'!E$12)</f>
        <v>7.7889300386222713</v>
      </c>
      <c r="AW310" s="7">
        <f t="shared" ref="AW310:AW311" si="67">(AE310/AE$305-1)*1000000</f>
        <v>-31.945686714829336</v>
      </c>
      <c r="AX310" s="7">
        <f>MAX(AF310/AE310*1000000,AE$306,'S-3 Medium-term 142Nd precision'!F$12)</f>
        <v>34.241021852437889</v>
      </c>
      <c r="AZ310" s="99">
        <v>3.7934283697114529E-6</v>
      </c>
      <c r="BB310" s="7" t="s">
        <v>178</v>
      </c>
      <c r="BC310" s="7" t="s">
        <v>124</v>
      </c>
    </row>
    <row r="311" spans="1:60" x14ac:dyDescent="0.3">
      <c r="A311" s="23">
        <v>44881</v>
      </c>
      <c r="B311" s="11" t="s">
        <v>213</v>
      </c>
      <c r="C311" s="11" t="s">
        <v>19</v>
      </c>
      <c r="D311" s="11" t="s">
        <v>174</v>
      </c>
      <c r="E311" s="5">
        <v>1.1418355862184855</v>
      </c>
      <c r="F311" s="5">
        <v>3.7495829061870411E-6</v>
      </c>
      <c r="G311" s="5">
        <v>1.1418331963582462</v>
      </c>
      <c r="H311" s="5">
        <v>3.7687676083392516E-6</v>
      </c>
      <c r="I311" s="5">
        <v>1.1418343853728714</v>
      </c>
      <c r="J311" s="5">
        <v>2.6579310250420063E-6</v>
      </c>
      <c r="K311" s="5">
        <v>0.51285980946265919</v>
      </c>
      <c r="L311" s="5">
        <v>1.4587078183511673E-6</v>
      </c>
      <c r="M311" s="5">
        <v>0.512861233806571</v>
      </c>
      <c r="N311" s="5">
        <v>1.494239014069634E-6</v>
      </c>
      <c r="O311" s="5">
        <v>0.51286051901954066</v>
      </c>
      <c r="P311" s="5">
        <v>1.04456545492695E-6</v>
      </c>
      <c r="Q311" s="5">
        <v>0.34840350630445138</v>
      </c>
      <c r="R311" s="5">
        <v>1.1011022362011538E-6</v>
      </c>
      <c r="S311" s="5">
        <v>0.34840407497713788</v>
      </c>
      <c r="T311" s="5">
        <v>1.1102375408893386E-6</v>
      </c>
      <c r="U311" s="5">
        <v>0.34840407497713788</v>
      </c>
      <c r="V311" s="5">
        <v>1.1102375408893386E-6</v>
      </c>
      <c r="W311" s="5">
        <v>0.34840388417555579</v>
      </c>
      <c r="X311" s="5">
        <v>6.3888677629670477E-7</v>
      </c>
      <c r="Y311" s="5">
        <v>0.24158324374323967</v>
      </c>
      <c r="Z311" s="5">
        <v>1.4846321862957337E-6</v>
      </c>
      <c r="AA311" s="5">
        <v>0.2415745381976247</v>
      </c>
      <c r="AB311" s="5">
        <v>1.3281675777345862E-6</v>
      </c>
      <c r="AC311" s="5">
        <v>0.24157893939435671</v>
      </c>
      <c r="AD311" s="5">
        <v>1.0426731293040575E-6</v>
      </c>
      <c r="AE311" s="5">
        <v>0.23647141347172423</v>
      </c>
      <c r="AF311" s="5">
        <v>2.496694106910971E-6</v>
      </c>
      <c r="AH311" s="5">
        <v>0.14898933175327309</v>
      </c>
      <c r="AI311" s="5">
        <v>1.6794148081919169E-5</v>
      </c>
      <c r="AJ311" s="5">
        <v>0.5389802499248797</v>
      </c>
      <c r="AK311" s="5">
        <v>-2.2574374066593662E-6</v>
      </c>
      <c r="AM311" s="6">
        <v>0.72200055558685805</v>
      </c>
      <c r="AO311" s="7">
        <f t="shared" si="63"/>
        <v>-1.6942049572143958</v>
      </c>
      <c r="AP311" s="7">
        <f>MAX(J311/I311*1000000,I$306,'S-3 Medium-term 142Nd precision'!B$12)</f>
        <v>5.4433583567667201</v>
      </c>
      <c r="AQ311" s="10">
        <f t="shared" si="64"/>
        <v>4.4967914390614538</v>
      </c>
      <c r="AR311" s="10">
        <f>MAX(P311/O311*10000,O$306/100,'S-3 Medium-term 142Nd precision'!C$12)</f>
        <v>4.2563119610790796E-2</v>
      </c>
      <c r="AS311" s="7">
        <f t="shared" si="65"/>
        <v>-2.9941947080613929</v>
      </c>
      <c r="AT311" s="7">
        <f>MAX(X311/W311*1000000,W$306,'S-3 Medium-term 142Nd precision'!D$12)</f>
        <v>3.9145185660868447</v>
      </c>
      <c r="AU311" s="7">
        <f t="shared" si="66"/>
        <v>-3.132930362914621</v>
      </c>
      <c r="AV311" s="7">
        <f>MAX(AD311/AC311*1000000,AC$306,'S-3 Medium-term 142Nd precision'!E$12)</f>
        <v>7.7889300386222713</v>
      </c>
      <c r="AW311" s="7">
        <f t="shared" si="67"/>
        <v>-20.550754602943755</v>
      </c>
      <c r="AX311" s="7">
        <f>MAX(AF311/AE311*1000000,AE$306,'S-3 Medium-term 142Nd precision'!F$12)</f>
        <v>34.241021852437889</v>
      </c>
      <c r="AZ311" s="99">
        <v>2.4843332302437737E-6</v>
      </c>
      <c r="BB311" s="7" t="s">
        <v>180</v>
      </c>
      <c r="BC311" s="7" t="s">
        <v>124</v>
      </c>
    </row>
    <row r="312" spans="1:60" s="39" customFormat="1" ht="15" thickBot="1" x14ac:dyDescent="0.35">
      <c r="A312" s="38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M312" s="41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</row>
    <row r="314" spans="1:60" x14ac:dyDescent="0.3">
      <c r="A314" s="24" t="s">
        <v>218</v>
      </c>
      <c r="AL314" s="4"/>
      <c r="AN314" s="4"/>
    </row>
    <row r="315" spans="1:60" ht="16.2" x14ac:dyDescent="0.35">
      <c r="A315" s="25" t="s">
        <v>0</v>
      </c>
      <c r="B315" s="26" t="s">
        <v>1</v>
      </c>
      <c r="C315" s="26" t="s">
        <v>2</v>
      </c>
      <c r="D315" s="26" t="s">
        <v>3</v>
      </c>
      <c r="E315" s="27" t="s">
        <v>41</v>
      </c>
      <c r="F315" s="27" t="s">
        <v>286</v>
      </c>
      <c r="G315" s="27" t="s">
        <v>42</v>
      </c>
      <c r="H315" s="27" t="s">
        <v>286</v>
      </c>
      <c r="I315" s="27" t="s">
        <v>43</v>
      </c>
      <c r="J315" s="27" t="s">
        <v>286</v>
      </c>
      <c r="K315" s="27" t="s">
        <v>44</v>
      </c>
      <c r="L315" s="27" t="s">
        <v>286</v>
      </c>
      <c r="M315" s="27" t="s">
        <v>45</v>
      </c>
      <c r="N315" s="27" t="s">
        <v>286</v>
      </c>
      <c r="O315" s="27" t="s">
        <v>46</v>
      </c>
      <c r="P315" s="27" t="s">
        <v>286</v>
      </c>
      <c r="Q315" s="27" t="s">
        <v>47</v>
      </c>
      <c r="R315" s="27" t="s">
        <v>286</v>
      </c>
      <c r="S315" s="27" t="s">
        <v>48</v>
      </c>
      <c r="T315" s="27" t="s">
        <v>286</v>
      </c>
      <c r="U315" s="27" t="s">
        <v>49</v>
      </c>
      <c r="V315" s="27" t="s">
        <v>286</v>
      </c>
      <c r="W315" s="27" t="s">
        <v>50</v>
      </c>
      <c r="X315" s="27" t="s">
        <v>286</v>
      </c>
      <c r="Y315" s="27" t="s">
        <v>51</v>
      </c>
      <c r="Z315" s="27" t="s">
        <v>286</v>
      </c>
      <c r="AA315" s="27" t="s">
        <v>52</v>
      </c>
      <c r="AB315" s="27" t="s">
        <v>286</v>
      </c>
      <c r="AC315" s="27" t="s">
        <v>53</v>
      </c>
      <c r="AD315" s="27" t="s">
        <v>286</v>
      </c>
      <c r="AE315" s="27" t="s">
        <v>54</v>
      </c>
      <c r="AF315" s="27" t="s">
        <v>286</v>
      </c>
      <c r="AG315" s="27"/>
      <c r="AH315" s="27" t="s">
        <v>55</v>
      </c>
      <c r="AI315" s="27" t="s">
        <v>56</v>
      </c>
      <c r="AJ315" s="27" t="s">
        <v>57</v>
      </c>
      <c r="AK315" s="27" t="s">
        <v>58</v>
      </c>
      <c r="AL315" s="28"/>
      <c r="AM315" s="29" t="s">
        <v>59</v>
      </c>
      <c r="AN315" s="28"/>
      <c r="AO315" s="30" t="s">
        <v>60</v>
      </c>
      <c r="AP315" s="30" t="s">
        <v>61</v>
      </c>
      <c r="AQ315" s="30" t="s">
        <v>62</v>
      </c>
      <c r="AR315" s="30" t="s">
        <v>63</v>
      </c>
      <c r="AS315" s="30"/>
      <c r="AT315" s="30" t="s">
        <v>64</v>
      </c>
      <c r="AU315" s="30" t="s">
        <v>65</v>
      </c>
      <c r="AV315" s="30" t="s">
        <v>66</v>
      </c>
      <c r="AW315" s="30" t="s">
        <v>67</v>
      </c>
      <c r="AX315" s="30"/>
      <c r="AY315" s="30" t="s">
        <v>68</v>
      </c>
      <c r="AZ315" s="30" t="s">
        <v>69</v>
      </c>
      <c r="BA315" s="30" t="s">
        <v>70</v>
      </c>
      <c r="BB315" s="30" t="s">
        <v>71</v>
      </c>
      <c r="BC315" s="30"/>
      <c r="BD315" s="30" t="s">
        <v>72</v>
      </c>
      <c r="BE315" s="30" t="s">
        <v>73</v>
      </c>
      <c r="BF315" s="30" t="s">
        <v>74</v>
      </c>
      <c r="BG315" s="97"/>
      <c r="BH315" s="98" t="s">
        <v>339</v>
      </c>
    </row>
    <row r="316" spans="1:60" x14ac:dyDescent="0.3">
      <c r="A316" s="23">
        <v>45102</v>
      </c>
      <c r="B316" s="11" t="s">
        <v>217</v>
      </c>
      <c r="C316" s="11" t="s">
        <v>21</v>
      </c>
      <c r="D316" s="11" t="s">
        <v>33</v>
      </c>
      <c r="E316" s="5">
        <v>1.1418350206309158</v>
      </c>
      <c r="F316" s="5">
        <v>3.7364182163644075E-6</v>
      </c>
      <c r="G316" s="5">
        <v>1.141840648749312</v>
      </c>
      <c r="H316" s="5">
        <v>3.3745160154509385E-6</v>
      </c>
      <c r="I316" s="5">
        <v>1.1418378384980412</v>
      </c>
      <c r="J316" s="5">
        <v>2.523816447750574E-6</v>
      </c>
      <c r="K316" s="5">
        <v>0.51210069124049784</v>
      </c>
      <c r="L316" s="5">
        <v>1.4459561721300097E-6</v>
      </c>
      <c r="M316" s="5">
        <v>0.51210263381843335</v>
      </c>
      <c r="N316" s="5">
        <v>1.4312459657899962E-6</v>
      </c>
      <c r="O316" s="5">
        <v>0.51210165060368007</v>
      </c>
      <c r="P316" s="5">
        <v>1.0192989584207602E-6</v>
      </c>
      <c r="Q316" s="5">
        <v>0.34840498336520659</v>
      </c>
      <c r="R316" s="5">
        <v>1.142366864905064E-6</v>
      </c>
      <c r="S316" s="5">
        <v>0.34840406651588074</v>
      </c>
      <c r="T316" s="5">
        <v>1.0511545845714063E-6</v>
      </c>
      <c r="U316" s="5">
        <v>0.34840406651588074</v>
      </c>
      <c r="V316" s="5">
        <v>1.0511545845714063E-6</v>
      </c>
      <c r="W316" s="5">
        <v>0.34840437213232245</v>
      </c>
      <c r="X316" s="5">
        <v>6.2490709254644852E-7</v>
      </c>
      <c r="Y316" s="5">
        <v>0.24158156794240976</v>
      </c>
      <c r="Z316" s="5">
        <v>1.2965816260175787E-6</v>
      </c>
      <c r="AA316" s="5">
        <v>0.2415818605732214</v>
      </c>
      <c r="AB316" s="5">
        <v>1.3733208686015551E-6</v>
      </c>
      <c r="AC316" s="5">
        <v>0.2415817136606101</v>
      </c>
      <c r="AD316" s="5">
        <v>9.4354754629882618E-7</v>
      </c>
      <c r="AE316" s="5">
        <v>0.23642795403731307</v>
      </c>
      <c r="AF316" s="5">
        <v>2.4717809215762894E-6</v>
      </c>
      <c r="AH316" s="5">
        <v>1.3641382272191715E-5</v>
      </c>
      <c r="AI316" s="5">
        <v>5.4124227591322584E-6</v>
      </c>
      <c r="AJ316" s="5">
        <v>4.3379608161801727E-5</v>
      </c>
      <c r="AK316" s="5">
        <v>-7.5431241015865461E-7</v>
      </c>
      <c r="AM316" s="6">
        <v>0.72237595559700951</v>
      </c>
      <c r="AO316" s="7">
        <v>-12.944066930642428</v>
      </c>
      <c r="AP316" s="7">
        <v>-83.369772029606708</v>
      </c>
      <c r="AQ316" s="7">
        <v>11.365322714285142</v>
      </c>
      <c r="AR316" s="7">
        <v>43.451360395962979</v>
      </c>
      <c r="AT316" s="7">
        <v>43.277736900160235</v>
      </c>
      <c r="AU316" s="7">
        <v>-72.940682308786364</v>
      </c>
      <c r="AV316" s="7">
        <v>15.770702281203697</v>
      </c>
      <c r="AW316" s="7">
        <v>18.3137320797222</v>
      </c>
      <c r="AY316" s="7">
        <v>10.626629215026995</v>
      </c>
      <c r="AZ316" s="7">
        <v>-24.6831909536116</v>
      </c>
      <c r="BA316" s="7">
        <v>51.437073641302788</v>
      </c>
      <c r="BB316" s="7">
        <v>-24.451045193552012</v>
      </c>
      <c r="BD316" s="7">
        <v>70.025336008860961</v>
      </c>
      <c r="BE316" s="7">
        <v>-5.4689597382973076</v>
      </c>
      <c r="BF316" s="7">
        <v>-77.472057215643986</v>
      </c>
      <c r="BH316" s="11">
        <v>2.6330942155720442E-6</v>
      </c>
    </row>
    <row r="317" spans="1:60" x14ac:dyDescent="0.3">
      <c r="A317" s="23">
        <v>45103</v>
      </c>
      <c r="B317" s="11" t="s">
        <v>217</v>
      </c>
      <c r="C317" s="11" t="s">
        <v>86</v>
      </c>
      <c r="D317" s="11" t="s">
        <v>33</v>
      </c>
      <c r="E317" s="5">
        <v>1.1418377260047561</v>
      </c>
      <c r="F317" s="5">
        <v>3.2903610157801479E-6</v>
      </c>
      <c r="G317" s="5">
        <v>1.1418414914823094</v>
      </c>
      <c r="H317" s="5">
        <v>3.0365905321752662E-6</v>
      </c>
      <c r="I317" s="5">
        <v>1.1418395872925198</v>
      </c>
      <c r="J317" s="5">
        <v>2.2426941078205403E-6</v>
      </c>
      <c r="K317" s="5">
        <v>0.51210305939387113</v>
      </c>
      <c r="L317" s="5">
        <v>1.1784451599227912E-6</v>
      </c>
      <c r="M317" s="5">
        <v>0.51210494476729962</v>
      </c>
      <c r="N317" s="5">
        <v>1.2578840154114892E-6</v>
      </c>
      <c r="O317" s="5">
        <v>0.51210400290968605</v>
      </c>
      <c r="P317" s="5">
        <v>8.6331467493178794E-7</v>
      </c>
      <c r="Q317" s="5">
        <v>0.34840333133983103</v>
      </c>
      <c r="R317" s="5">
        <v>9.7026370688890719E-7</v>
      </c>
      <c r="S317" s="5">
        <v>0.34840320240398082</v>
      </c>
      <c r="T317" s="5">
        <v>9.5715988068929071E-7</v>
      </c>
      <c r="U317" s="5">
        <v>0.34840320240398082</v>
      </c>
      <c r="V317" s="5">
        <v>9.5715988068929071E-7</v>
      </c>
      <c r="W317" s="5">
        <v>0.3484032455336637</v>
      </c>
      <c r="X317" s="5">
        <v>5.5485162215800026E-7</v>
      </c>
      <c r="Y317" s="5">
        <v>0.24158248450694786</v>
      </c>
      <c r="Z317" s="5">
        <v>1.2657127528613862E-6</v>
      </c>
      <c r="AA317" s="5">
        <v>0.24157914052791085</v>
      </c>
      <c r="AB317" s="5">
        <v>1.1793370493625184E-6</v>
      </c>
      <c r="AC317" s="5">
        <v>0.24158081547147492</v>
      </c>
      <c r="AD317" s="5">
        <v>8.7041971560848571E-7</v>
      </c>
      <c r="AE317" s="5">
        <v>0.23642436890069463</v>
      </c>
      <c r="AF317" s="5">
        <v>2.0552589671571208E-6</v>
      </c>
      <c r="AH317" s="5">
        <v>9.6574596180249757E-6</v>
      </c>
      <c r="AI317" s="5">
        <v>4.8058370768556634E-6</v>
      </c>
      <c r="AJ317" s="5">
        <v>3.9183418591777289E-5</v>
      </c>
      <c r="AK317" s="5">
        <v>-2.8118614687705346E-6</v>
      </c>
      <c r="AM317" s="6">
        <v>0.7226629753388254</v>
      </c>
      <c r="AO317" s="7">
        <v>-7.7136814089495687</v>
      </c>
      <c r="AP317" s="7">
        <v>-91.297600447015625</v>
      </c>
      <c r="AQ317" s="7">
        <v>6.6987692419750999</v>
      </c>
      <c r="AR317" s="7">
        <v>47.372174628135255</v>
      </c>
      <c r="AT317" s="7">
        <v>41.92750219589314</v>
      </c>
      <c r="AU317" s="7">
        <v>-72.014850944213123</v>
      </c>
      <c r="AV317" s="7">
        <v>12.012381759518576</v>
      </c>
      <c r="AW317" s="7">
        <v>19.986537820315675</v>
      </c>
      <c r="AY317" s="7">
        <v>-0.88461345326695806</v>
      </c>
      <c r="AZ317" s="7">
        <v>-22.143800763818611</v>
      </c>
      <c r="BA317" s="7">
        <v>45.625624588430114</v>
      </c>
      <c r="BB317" s="7">
        <v>-22.01044357386106</v>
      </c>
      <c r="BD317" s="7">
        <v>67.148287860030464</v>
      </c>
      <c r="BE317" s="7">
        <v>-1.8818121499952767</v>
      </c>
      <c r="BF317" s="7">
        <v>-97.820882066446131</v>
      </c>
      <c r="BH317" s="11">
        <v>4.006444258282486E-6</v>
      </c>
    </row>
    <row r="318" spans="1:60" x14ac:dyDescent="0.3">
      <c r="A318" s="23">
        <v>45103</v>
      </c>
      <c r="B318" s="11" t="s">
        <v>217</v>
      </c>
      <c r="C318" s="11" t="s">
        <v>87</v>
      </c>
      <c r="D318" s="11" t="s">
        <v>33</v>
      </c>
      <c r="E318" s="5">
        <v>1.1418330410321076</v>
      </c>
      <c r="F318" s="5">
        <v>3.7059801703938636E-6</v>
      </c>
      <c r="G318" s="5">
        <v>1.141832498644485</v>
      </c>
      <c r="H318" s="5">
        <v>4.1006544447674549E-6</v>
      </c>
      <c r="I318" s="5">
        <v>1.141832766453077</v>
      </c>
      <c r="J318" s="5">
        <v>2.7654360777233032E-6</v>
      </c>
      <c r="K318" s="5">
        <v>0.51210083600405765</v>
      </c>
      <c r="L318" s="5">
        <v>1.5772851485349909E-6</v>
      </c>
      <c r="M318" s="5">
        <v>0.51210238949649178</v>
      </c>
      <c r="N318" s="5">
        <v>1.5007651579974694E-6</v>
      </c>
      <c r="O318" s="5">
        <v>0.51210160954499451</v>
      </c>
      <c r="P318" s="5">
        <v>1.0896004436126936E-6</v>
      </c>
      <c r="Q318" s="5">
        <v>0.34840345958338248</v>
      </c>
      <c r="R318" s="5">
        <v>1.2576890086287242E-6</v>
      </c>
      <c r="S318" s="5">
        <v>0.3484029533106574</v>
      </c>
      <c r="T318" s="5">
        <v>1.318130883869044E-6</v>
      </c>
      <c r="U318" s="5">
        <v>0.3484029533106574</v>
      </c>
      <c r="V318" s="5">
        <v>1.318130883869044E-6</v>
      </c>
      <c r="W318" s="5">
        <v>0.34840312084756314</v>
      </c>
      <c r="X318" s="5">
        <v>7.4920667101756346E-7</v>
      </c>
      <c r="Y318" s="5">
        <v>0.24157950354660743</v>
      </c>
      <c r="Z318" s="5">
        <v>1.4587136639299509E-6</v>
      </c>
      <c r="AA318" s="5">
        <v>0.24158233522769182</v>
      </c>
      <c r="AB318" s="5">
        <v>1.4820502172913634E-6</v>
      </c>
      <c r="AC318" s="5">
        <v>0.24158093105616507</v>
      </c>
      <c r="AD318" s="5">
        <v>1.0444987357546535E-6</v>
      </c>
      <c r="AE318" s="5">
        <v>0.23642327723918038</v>
      </c>
      <c r="AF318" s="5">
        <v>2.7465535494760529E-6</v>
      </c>
      <c r="AH318" s="5">
        <v>1.2566508813723023E-5</v>
      </c>
      <c r="AI318" s="5">
        <v>4.7203417805708865E-6</v>
      </c>
      <c r="AJ318" s="5">
        <v>3.8907133437205884E-5</v>
      </c>
      <c r="AK318" s="5">
        <v>-1.9084989428045896E-6</v>
      </c>
      <c r="AM318" s="6">
        <v>0.72212627928046114</v>
      </c>
      <c r="AO318" s="7">
        <v>-18.617625351491363</v>
      </c>
      <c r="AP318" s="7">
        <v>-98.097064304636376</v>
      </c>
      <c r="AQ318" s="7">
        <v>5.7802708697263228</v>
      </c>
      <c r="AR318" s="7">
        <v>35.898386617327915</v>
      </c>
      <c r="AT318" s="7">
        <v>35.599430163069101</v>
      </c>
      <c r="AU318" s="7">
        <v>-76.013695305410238</v>
      </c>
      <c r="AV318" s="7">
        <v>15.070008967832393</v>
      </c>
      <c r="AW318" s="7">
        <v>14.211536603303543</v>
      </c>
      <c r="AY318" s="7">
        <v>3.9884584852600824</v>
      </c>
      <c r="AZ318" s="7">
        <v>-17.452756219116239</v>
      </c>
      <c r="BA318" s="7">
        <v>43.897106099199945</v>
      </c>
      <c r="BB318" s="7">
        <v>-18.749325707889675</v>
      </c>
      <c r="BD318" s="7">
        <v>62.219220571035905</v>
      </c>
      <c r="BE318" s="7">
        <v>-18.315674701785412</v>
      </c>
      <c r="BF318" s="7">
        <v>-85.694869107699745</v>
      </c>
      <c r="BH318" s="11">
        <v>7.9277291179762647E-6</v>
      </c>
    </row>
    <row r="319" spans="1:60" x14ac:dyDescent="0.3">
      <c r="A319" s="23">
        <v>45105</v>
      </c>
      <c r="B319" s="11" t="s">
        <v>217</v>
      </c>
      <c r="C319" s="11" t="s">
        <v>117</v>
      </c>
      <c r="D319" s="11" t="s">
        <v>33</v>
      </c>
      <c r="E319" s="5">
        <v>1.1418313717058537</v>
      </c>
      <c r="F319" s="5">
        <v>2.9988267180579859E-6</v>
      </c>
      <c r="G319" s="5">
        <v>1.1418314787086594</v>
      </c>
      <c r="H319" s="5">
        <v>3.046766474236467E-6</v>
      </c>
      <c r="I319" s="5">
        <v>1.1418314253491719</v>
      </c>
      <c r="J319" s="5">
        <v>2.136661014493575E-6</v>
      </c>
      <c r="K319" s="5">
        <v>0.51210038111926526</v>
      </c>
      <c r="L319" s="5">
        <v>1.2402366006217148E-6</v>
      </c>
      <c r="M319" s="5">
        <v>0.51210344126485829</v>
      </c>
      <c r="N319" s="5">
        <v>1.1443550707175638E-6</v>
      </c>
      <c r="O319" s="5">
        <v>0.51210189366699865</v>
      </c>
      <c r="P319" s="5">
        <v>8.490970133351015E-7</v>
      </c>
      <c r="Q319" s="5">
        <v>0.34840510523082485</v>
      </c>
      <c r="R319" s="5">
        <v>8.9912121519815127E-7</v>
      </c>
      <c r="S319" s="5">
        <v>0.34840256349204696</v>
      </c>
      <c r="T319" s="5">
        <v>9.0467433229517378E-7</v>
      </c>
      <c r="U319" s="5">
        <v>0.34840256349204696</v>
      </c>
      <c r="V319" s="5">
        <v>9.0467433229517378E-7</v>
      </c>
      <c r="W319" s="5">
        <v>0.34840340974330186</v>
      </c>
      <c r="X319" s="5">
        <v>5.2417029658837622E-7</v>
      </c>
      <c r="Y319" s="5">
        <v>0.24157707359184466</v>
      </c>
      <c r="Z319" s="5">
        <v>1.1721167187172339E-6</v>
      </c>
      <c r="AA319" s="5">
        <v>0.24158029198312628</v>
      </c>
      <c r="AB319" s="5">
        <v>1.0947631735546014E-6</v>
      </c>
      <c r="AC319" s="5">
        <v>0.2415786757234136</v>
      </c>
      <c r="AD319" s="5">
        <v>8.0748063393197219E-7</v>
      </c>
      <c r="AE319" s="5">
        <v>0.23641801550139901</v>
      </c>
      <c r="AF319" s="5">
        <v>1.9647199286832302E-6</v>
      </c>
      <c r="AH319" s="5">
        <v>1.4869569936151544E-5</v>
      </c>
      <c r="AI319" s="5">
        <v>4.1552953073986034E-6</v>
      </c>
      <c r="AJ319" s="5">
        <v>4.8219105531502306E-5</v>
      </c>
      <c r="AK319" s="5">
        <v>-1.4180119069661622E-6</v>
      </c>
      <c r="AM319" s="6">
        <v>0.72162977827774111</v>
      </c>
      <c r="AO319" s="7">
        <v>-14.711812191592344</v>
      </c>
      <c r="AP319" s="7">
        <v>-112.73851200832574</v>
      </c>
      <c r="AQ319" s="7">
        <v>-2.1712950553087751</v>
      </c>
      <c r="AR319" s="7">
        <v>46.722828160428165</v>
      </c>
      <c r="AT319" s="7">
        <v>46.326186289524784</v>
      </c>
      <c r="AU319" s="7">
        <v>-89.315776987897166</v>
      </c>
      <c r="AV319" s="7">
        <v>17.131116539337299</v>
      </c>
      <c r="AW319" s="7">
        <v>4.4268257237689568</v>
      </c>
      <c r="AY319" s="7">
        <v>8.5020324438467298</v>
      </c>
      <c r="AZ319" s="7">
        <v>-27.939942801369355</v>
      </c>
      <c r="BA319" s="7">
        <v>55.317536123089539</v>
      </c>
      <c r="BB319" s="7">
        <v>-28.049298643750831</v>
      </c>
      <c r="BD319" s="7">
        <v>63.678740429340408</v>
      </c>
      <c r="BE319" s="7">
        <v>-24.785982117414562</v>
      </c>
      <c r="BF319" s="7">
        <v>-107.4528386989515</v>
      </c>
      <c r="BH319" s="11">
        <v>5.8478326431145774E-6</v>
      </c>
    </row>
    <row r="320" spans="1:60" x14ac:dyDescent="0.3">
      <c r="H320" s="20" t="s">
        <v>10</v>
      </c>
      <c r="I320" s="5">
        <f>AVERAGE(I316:I319)</f>
        <v>1.1418354043982024</v>
      </c>
      <c r="N320" s="20" t="s">
        <v>10</v>
      </c>
      <c r="O320" s="5">
        <f>AVERAGE(O316:O319)</f>
        <v>0.51210228918133982</v>
      </c>
      <c r="V320" s="20" t="s">
        <v>10</v>
      </c>
      <c r="W320" s="5">
        <f>AVERAGE(W316:W319)</f>
        <v>0.34840353706421279</v>
      </c>
      <c r="AB320" s="20" t="s">
        <v>10</v>
      </c>
      <c r="AC320" s="5">
        <f>AVERAGE(AC316:AC319)</f>
        <v>0.24158053397791593</v>
      </c>
      <c r="AD320" s="20" t="s">
        <v>10</v>
      </c>
      <c r="AE320" s="5">
        <f>AVERAGE(AE316:AE319)</f>
        <v>0.23642340391964678</v>
      </c>
    </row>
    <row r="321" spans="1:60" x14ac:dyDescent="0.3">
      <c r="H321" s="19" t="s">
        <v>75</v>
      </c>
      <c r="I321" s="7" cm="1">
        <f t="array" ref="I321">2*STDEV(I316:I319/I320)*1000000</f>
        <v>6.8746105101858754</v>
      </c>
      <c r="N321" s="19" t="s">
        <v>75</v>
      </c>
      <c r="O321" s="7" cm="1">
        <f t="array" ref="O321">2*STDEV(O316:O319/O320)*1000000</f>
        <v>4.4887330608314695</v>
      </c>
      <c r="V321" s="19" t="s">
        <v>75</v>
      </c>
      <c r="W321" s="7" cm="1">
        <f t="array" ref="W321">2*STDEV(W316:W319/W320)*1000000</f>
        <v>3.2671557277603243</v>
      </c>
      <c r="AB321" s="19" t="s">
        <v>75</v>
      </c>
      <c r="AC321" s="7" cm="1">
        <f t="array" ref="AC321">2*STDEV(AC316:AC319/AC320)*1000000</f>
        <v>10.774836669941955</v>
      </c>
      <c r="AD321" s="19" t="s">
        <v>75</v>
      </c>
      <c r="AE321" s="7" cm="1">
        <f t="array" ref="AE321">2*STDEV(AE316:AE319/AE320)*1000000</f>
        <v>34.771410267743015</v>
      </c>
    </row>
    <row r="322" spans="1:60" x14ac:dyDescent="0.3">
      <c r="A322" s="31" t="s">
        <v>219</v>
      </c>
      <c r="AG322" s="32"/>
      <c r="AL322" s="4"/>
      <c r="AN322" s="4"/>
    </row>
    <row r="323" spans="1:60" s="18" customFormat="1" ht="16.2" x14ac:dyDescent="0.35">
      <c r="A323" s="33" t="s">
        <v>0</v>
      </c>
      <c r="B323" s="26" t="s">
        <v>1</v>
      </c>
      <c r="C323" s="26" t="s">
        <v>2</v>
      </c>
      <c r="D323" s="26" t="s">
        <v>3</v>
      </c>
      <c r="E323" s="27" t="s">
        <v>41</v>
      </c>
      <c r="F323" s="27" t="s">
        <v>286</v>
      </c>
      <c r="G323" s="27" t="s">
        <v>42</v>
      </c>
      <c r="H323" s="27" t="s">
        <v>286</v>
      </c>
      <c r="I323" s="27" t="s">
        <v>43</v>
      </c>
      <c r="J323" s="27" t="s">
        <v>286</v>
      </c>
      <c r="K323" s="27" t="s">
        <v>44</v>
      </c>
      <c r="L323" s="27" t="s">
        <v>286</v>
      </c>
      <c r="M323" s="27" t="s">
        <v>45</v>
      </c>
      <c r="N323" s="27" t="s">
        <v>286</v>
      </c>
      <c r="O323" s="27" t="s">
        <v>46</v>
      </c>
      <c r="P323" s="27" t="s">
        <v>286</v>
      </c>
      <c r="Q323" s="27" t="s">
        <v>47</v>
      </c>
      <c r="R323" s="27" t="s">
        <v>286</v>
      </c>
      <c r="S323" s="27" t="s">
        <v>48</v>
      </c>
      <c r="T323" s="27" t="s">
        <v>286</v>
      </c>
      <c r="U323" s="27" t="s">
        <v>49</v>
      </c>
      <c r="V323" s="27" t="s">
        <v>286</v>
      </c>
      <c r="W323" s="27" t="s">
        <v>50</v>
      </c>
      <c r="X323" s="27" t="s">
        <v>286</v>
      </c>
      <c r="Y323" s="27" t="s">
        <v>51</v>
      </c>
      <c r="Z323" s="27" t="s">
        <v>286</v>
      </c>
      <c r="AA323" s="27" t="s">
        <v>52</v>
      </c>
      <c r="AB323" s="27" t="s">
        <v>286</v>
      </c>
      <c r="AC323" s="27" t="s">
        <v>53</v>
      </c>
      <c r="AD323" s="27" t="s">
        <v>286</v>
      </c>
      <c r="AE323" s="27" t="s">
        <v>54</v>
      </c>
      <c r="AF323" s="27" t="s">
        <v>286</v>
      </c>
      <c r="AG323" s="34"/>
      <c r="AH323" s="27" t="s">
        <v>55</v>
      </c>
      <c r="AI323" s="27" t="s">
        <v>56</v>
      </c>
      <c r="AJ323" s="27" t="s">
        <v>57</v>
      </c>
      <c r="AK323" s="27" t="s">
        <v>58</v>
      </c>
      <c r="AL323" s="28"/>
      <c r="AM323" s="27" t="s">
        <v>59</v>
      </c>
      <c r="AN323" s="35"/>
      <c r="AO323" s="30" t="s">
        <v>76</v>
      </c>
      <c r="AP323" s="36" t="s">
        <v>13</v>
      </c>
      <c r="AQ323" s="30" t="s">
        <v>77</v>
      </c>
      <c r="AR323" s="36" t="s">
        <v>13</v>
      </c>
      <c r="AS323" s="30" t="s">
        <v>78</v>
      </c>
      <c r="AT323" s="36" t="s">
        <v>13</v>
      </c>
      <c r="AU323" s="30" t="s">
        <v>79</v>
      </c>
      <c r="AV323" s="36" t="s">
        <v>13</v>
      </c>
      <c r="AW323" s="30" t="s">
        <v>80</v>
      </c>
      <c r="AX323" s="36" t="s">
        <v>13</v>
      </c>
      <c r="AY323" s="97"/>
      <c r="AZ323" s="98" t="s">
        <v>339</v>
      </c>
      <c r="BA323" s="100"/>
      <c r="BB323" s="27" t="s">
        <v>17</v>
      </c>
      <c r="BC323" s="30" t="s">
        <v>18</v>
      </c>
      <c r="BD323" s="14"/>
      <c r="BE323" s="14"/>
      <c r="BF323" s="14"/>
    </row>
    <row r="324" spans="1:60" x14ac:dyDescent="0.3">
      <c r="A324" s="23">
        <v>45104</v>
      </c>
      <c r="B324" s="11" t="s">
        <v>217</v>
      </c>
      <c r="C324" s="11" t="s">
        <v>108</v>
      </c>
      <c r="D324" s="11" t="s">
        <v>92</v>
      </c>
      <c r="E324" s="5">
        <v>1.1418316351644751</v>
      </c>
      <c r="F324" s="5">
        <v>5.2161769344130443E-6</v>
      </c>
      <c r="G324" s="5">
        <v>1.1418433803454098</v>
      </c>
      <c r="H324" s="5">
        <v>5.7207843715387939E-6</v>
      </c>
      <c r="I324" s="5">
        <v>1.1418375385014885</v>
      </c>
      <c r="J324" s="5">
        <v>3.9142766497509966E-6</v>
      </c>
      <c r="K324" s="5">
        <v>0.51297336758568346</v>
      </c>
      <c r="L324" s="5">
        <v>1.9573720292135304E-6</v>
      </c>
      <c r="M324" s="5">
        <v>0.5129775280301524</v>
      </c>
      <c r="N324" s="5">
        <v>1.8804527953347127E-6</v>
      </c>
      <c r="O324" s="5">
        <v>0.51297546970499375</v>
      </c>
      <c r="P324" s="5">
        <v>1.3716082025866644E-6</v>
      </c>
      <c r="Q324" s="5">
        <v>0.34840425765557853</v>
      </c>
      <c r="R324" s="5">
        <v>1.760967211734481E-6</v>
      </c>
      <c r="S324" s="5">
        <v>0.34840408220501307</v>
      </c>
      <c r="T324" s="5">
        <v>1.6256989092276354E-6</v>
      </c>
      <c r="U324" s="5">
        <v>0.34840408220501307</v>
      </c>
      <c r="V324" s="5">
        <v>1.6256989092276354E-6</v>
      </c>
      <c r="W324" s="5">
        <v>0.34840414089338079</v>
      </c>
      <c r="X324" s="5">
        <v>9.6385023845641365E-7</v>
      </c>
      <c r="Y324" s="5">
        <v>0.2415781970643085</v>
      </c>
      <c r="Z324" s="5">
        <v>1.7719014840674325E-6</v>
      </c>
      <c r="AA324" s="5">
        <v>0.24157695370396334</v>
      </c>
      <c r="AB324" s="5">
        <v>2.2148879026737098E-6</v>
      </c>
      <c r="AC324" s="5">
        <v>0.24157756718255047</v>
      </c>
      <c r="AD324" s="5">
        <v>1.4220089972958337E-6</v>
      </c>
      <c r="AE324" s="5">
        <v>0.23641426520685843</v>
      </c>
      <c r="AF324" s="5">
        <v>3.6222233582708524E-6</v>
      </c>
      <c r="AH324" s="5">
        <v>1.4959547302565836E-4</v>
      </c>
      <c r="AI324" s="5">
        <v>8.6250462870908454E-6</v>
      </c>
      <c r="AJ324" s="5">
        <v>0.20211433557600067</v>
      </c>
      <c r="AK324" s="5">
        <v>7.8833417100084228E-8</v>
      </c>
      <c r="AM324" s="6">
        <v>0.72262429251367233</v>
      </c>
      <c r="AO324" s="7">
        <f>(I324/I$320-1)*1000000</f>
        <v>1.8690113110508833</v>
      </c>
      <c r="AP324" s="7">
        <f>MAX(J324/I324*1000000,I$321,'S-3 Medium-term 142Nd precision'!B$13)</f>
        <v>6.8746105101858754</v>
      </c>
      <c r="AQ324" s="10">
        <f t="shared" ref="AQ324" si="68">(O324/0.51263-1)*10000</f>
        <v>6.7391628463742137</v>
      </c>
      <c r="AR324" s="10">
        <f>MAX(P324/O324*10000,O$321/100,'S-3 Medium-term 142Nd precision'!C$13)</f>
        <v>4.4887330608314693E-2</v>
      </c>
      <c r="AS324" s="7">
        <f>(W324/W$320-1)*1000000</f>
        <v>1.7331315667057368</v>
      </c>
      <c r="AT324" s="7">
        <f>MAX(X324/W324*1000000,W$321,'S-3 Medium-term 142Nd precision'!D$13)</f>
        <v>4.2687694666042457</v>
      </c>
      <c r="AU324" s="7">
        <f>(AC324/AC$320-1)*1000000</f>
        <v>-12.280771619299635</v>
      </c>
      <c r="AV324" s="7">
        <f>MAX(AD324/AC324*1000000,AC$321,'S-3 Medium-term 142Nd precision'!E$13)</f>
        <v>10.774836669941955</v>
      </c>
      <c r="AW324" s="7">
        <f>(AE324/AE$320-1)*1000000</f>
        <v>-38.654010714789244</v>
      </c>
      <c r="AX324" s="7">
        <f>MAX(AF324/AE324*1000000,AE$321,'S-3 Medium-term 142Nd precision'!F$13)</f>
        <v>34.771410267743015</v>
      </c>
      <c r="AZ324" s="99">
        <v>5.8784442259551814E-6</v>
      </c>
      <c r="BB324" s="7" t="s">
        <v>220</v>
      </c>
      <c r="BC324" s="7" t="s">
        <v>124</v>
      </c>
    </row>
    <row r="325" spans="1:60" x14ac:dyDescent="0.3">
      <c r="A325" s="23">
        <v>45105</v>
      </c>
      <c r="B325" s="11" t="s">
        <v>217</v>
      </c>
      <c r="C325" s="11" t="s">
        <v>89</v>
      </c>
      <c r="D325" s="11" t="s">
        <v>136</v>
      </c>
      <c r="E325" s="5">
        <v>1.1418237886739693</v>
      </c>
      <c r="F325" s="5">
        <v>3.2610563990203943E-6</v>
      </c>
      <c r="G325" s="5">
        <v>1.1418362959974688</v>
      </c>
      <c r="H325" s="5">
        <v>3.4765966288411452E-6</v>
      </c>
      <c r="I325" s="5">
        <v>1.1418300643944894</v>
      </c>
      <c r="J325" s="5">
        <v>2.4116363457938922E-6</v>
      </c>
      <c r="K325" s="5">
        <v>0.51294086939619232</v>
      </c>
      <c r="L325" s="5">
        <v>1.2159280298077535E-6</v>
      </c>
      <c r="M325" s="5">
        <v>0.51294790133701806</v>
      </c>
      <c r="N325" s="5">
        <v>1.2581470286886549E-6</v>
      </c>
      <c r="O325" s="5">
        <v>0.5129444100400814</v>
      </c>
      <c r="P325" s="5">
        <v>8.9916492028419662E-7</v>
      </c>
      <c r="Q325" s="5">
        <v>0.34840441161524793</v>
      </c>
      <c r="R325" s="5">
        <v>1.0413794481689567E-6</v>
      </c>
      <c r="S325" s="5">
        <v>0.3484022324453831</v>
      </c>
      <c r="T325" s="5">
        <v>9.9226818565951522E-7</v>
      </c>
      <c r="U325" s="5">
        <v>0.3484022324453831</v>
      </c>
      <c r="V325" s="5">
        <v>9.9226818565951522E-7</v>
      </c>
      <c r="W325" s="5">
        <v>0.34840295968442031</v>
      </c>
      <c r="X325" s="5">
        <v>5.8429035685690662E-7</v>
      </c>
      <c r="Y325" s="5">
        <v>0.24158172001286948</v>
      </c>
      <c r="Z325" s="5">
        <v>1.2503811946354476E-6</v>
      </c>
      <c r="AA325" s="5">
        <v>0.24157415717500008</v>
      </c>
      <c r="AB325" s="5">
        <v>1.304645739407088E-6</v>
      </c>
      <c r="AC325" s="5">
        <v>0.24157796517684496</v>
      </c>
      <c r="AD325" s="5">
        <v>9.3033634309756562E-7</v>
      </c>
      <c r="AE325" s="5">
        <v>0.23640389594386374</v>
      </c>
      <c r="AF325" s="5">
        <v>2.1341072442550264E-6</v>
      </c>
      <c r="AH325" s="5">
        <v>4.6274436733083103E-2</v>
      </c>
      <c r="AI325" s="5">
        <v>7.6242789781485702E-6</v>
      </c>
      <c r="AJ325" s="5">
        <v>0.12870051577849209</v>
      </c>
      <c r="AK325" s="5">
        <v>-3.9059940216603255E-6</v>
      </c>
      <c r="AM325" s="6">
        <v>0.72232609459109876</v>
      </c>
      <c r="AO325" s="7">
        <f>(I325/I$320-1)*1000000</f>
        <v>-4.6766843035950245</v>
      </c>
      <c r="AP325" s="7">
        <f>MAX(J325/I325*1000000,I$321,'S-3 Medium-term 142Nd precision'!B$13)</f>
        <v>6.8746105101858754</v>
      </c>
      <c r="AQ325" s="10">
        <f t="shared" ref="AQ325" si="69">(O325/0.51263-1)*10000</f>
        <v>6.1332742929876005</v>
      </c>
      <c r="AR325" s="10">
        <f>MAX(P325/O325*10000,O$321/100,'S-3 Medium-term 142Nd precision'!C$13)</f>
        <v>4.4887330608314693E-2</v>
      </c>
      <c r="AS325" s="7">
        <f>(W325/W$320-1)*1000000</f>
        <v>-1.6572156452676623</v>
      </c>
      <c r="AT325" s="7">
        <f>MAX(X325/W325*1000000,W$321,'S-3 Medium-term 142Nd precision'!D$13)</f>
        <v>4.2687694666042457</v>
      </c>
      <c r="AU325" s="7">
        <f>(AC325/AC$320-1)*1000000</f>
        <v>-10.63331150352731</v>
      </c>
      <c r="AV325" s="7">
        <f>MAX(AD325/AC325*1000000,AC$321,'S-3 Medium-term 142Nd precision'!E$13)</f>
        <v>10.774836669941955</v>
      </c>
      <c r="AW325" s="7">
        <f>(AE325/AE$320-1)*1000000</f>
        <v>-82.512879264973193</v>
      </c>
      <c r="AX325" s="7">
        <f>MAX(AF325/AE325*1000000,AE$321,'S-3 Medium-term 142Nd precision'!F$13)</f>
        <v>34.771410267743015</v>
      </c>
      <c r="AZ325" s="99">
        <v>8.2968384269651214E-6</v>
      </c>
      <c r="BB325" s="7" t="s">
        <v>221</v>
      </c>
      <c r="BC325" s="7" t="s">
        <v>20</v>
      </c>
    </row>
    <row r="326" spans="1:60" s="39" customFormat="1" ht="15" thickBot="1" x14ac:dyDescent="0.35">
      <c r="A326" s="38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M326" s="41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</row>
    <row r="328" spans="1:60" x14ac:dyDescent="0.3">
      <c r="A328" s="24" t="s">
        <v>223</v>
      </c>
      <c r="AL328" s="4"/>
      <c r="AN328" s="4"/>
    </row>
    <row r="329" spans="1:60" ht="16.2" x14ac:dyDescent="0.35">
      <c r="A329" s="25" t="s">
        <v>0</v>
      </c>
      <c r="B329" s="26" t="s">
        <v>1</v>
      </c>
      <c r="C329" s="26" t="s">
        <v>2</v>
      </c>
      <c r="D329" s="26" t="s">
        <v>3</v>
      </c>
      <c r="E329" s="27" t="s">
        <v>41</v>
      </c>
      <c r="F329" s="27" t="s">
        <v>286</v>
      </c>
      <c r="G329" s="27" t="s">
        <v>42</v>
      </c>
      <c r="H329" s="27" t="s">
        <v>286</v>
      </c>
      <c r="I329" s="27" t="s">
        <v>43</v>
      </c>
      <c r="J329" s="27" t="s">
        <v>286</v>
      </c>
      <c r="K329" s="27" t="s">
        <v>44</v>
      </c>
      <c r="L329" s="27" t="s">
        <v>286</v>
      </c>
      <c r="M329" s="27" t="s">
        <v>45</v>
      </c>
      <c r="N329" s="27" t="s">
        <v>286</v>
      </c>
      <c r="O329" s="27" t="s">
        <v>46</v>
      </c>
      <c r="P329" s="27" t="s">
        <v>286</v>
      </c>
      <c r="Q329" s="27" t="s">
        <v>47</v>
      </c>
      <c r="R329" s="27" t="s">
        <v>286</v>
      </c>
      <c r="S329" s="27" t="s">
        <v>48</v>
      </c>
      <c r="T329" s="27" t="s">
        <v>286</v>
      </c>
      <c r="U329" s="27" t="s">
        <v>49</v>
      </c>
      <c r="V329" s="27" t="s">
        <v>286</v>
      </c>
      <c r="W329" s="27" t="s">
        <v>50</v>
      </c>
      <c r="X329" s="27" t="s">
        <v>286</v>
      </c>
      <c r="Y329" s="27" t="s">
        <v>51</v>
      </c>
      <c r="Z329" s="27" t="s">
        <v>286</v>
      </c>
      <c r="AA329" s="27" t="s">
        <v>52</v>
      </c>
      <c r="AB329" s="27" t="s">
        <v>286</v>
      </c>
      <c r="AC329" s="27" t="s">
        <v>53</v>
      </c>
      <c r="AD329" s="27" t="s">
        <v>286</v>
      </c>
      <c r="AE329" s="27" t="s">
        <v>54</v>
      </c>
      <c r="AF329" s="27" t="s">
        <v>286</v>
      </c>
      <c r="AG329" s="27"/>
      <c r="AH329" s="27" t="s">
        <v>55</v>
      </c>
      <c r="AI329" s="27" t="s">
        <v>56</v>
      </c>
      <c r="AJ329" s="27" t="s">
        <v>57</v>
      </c>
      <c r="AK329" s="27" t="s">
        <v>58</v>
      </c>
      <c r="AL329" s="28"/>
      <c r="AM329" s="29" t="s">
        <v>59</v>
      </c>
      <c r="AN329" s="28"/>
      <c r="AO329" s="30" t="s">
        <v>60</v>
      </c>
      <c r="AP329" s="30" t="s">
        <v>61</v>
      </c>
      <c r="AQ329" s="30" t="s">
        <v>62</v>
      </c>
      <c r="AR329" s="30" t="s">
        <v>63</v>
      </c>
      <c r="AS329" s="30"/>
      <c r="AT329" s="30" t="s">
        <v>64</v>
      </c>
      <c r="AU329" s="30" t="s">
        <v>65</v>
      </c>
      <c r="AV329" s="30" t="s">
        <v>66</v>
      </c>
      <c r="AW329" s="30" t="s">
        <v>67</v>
      </c>
      <c r="AX329" s="30"/>
      <c r="AY329" s="30" t="s">
        <v>68</v>
      </c>
      <c r="AZ329" s="30" t="s">
        <v>69</v>
      </c>
      <c r="BA329" s="30" t="s">
        <v>70</v>
      </c>
      <c r="BB329" s="30" t="s">
        <v>71</v>
      </c>
      <c r="BC329" s="30"/>
      <c r="BD329" s="30" t="s">
        <v>72</v>
      </c>
      <c r="BE329" s="30" t="s">
        <v>73</v>
      </c>
      <c r="BF329" s="30" t="s">
        <v>74</v>
      </c>
      <c r="BG329" s="97"/>
      <c r="BH329" s="98" t="s">
        <v>339</v>
      </c>
    </row>
    <row r="330" spans="1:60" x14ac:dyDescent="0.3">
      <c r="A330" s="23">
        <v>45224</v>
      </c>
      <c r="B330" s="11" t="s">
        <v>222</v>
      </c>
      <c r="C330" s="11" t="s">
        <v>32</v>
      </c>
      <c r="D330" s="11" t="s">
        <v>33</v>
      </c>
      <c r="E330" s="5">
        <v>1.1418364824251335</v>
      </c>
      <c r="F330" s="5">
        <v>2.5540735606662364E-6</v>
      </c>
      <c r="G330" s="5">
        <v>1.1418398438566213</v>
      </c>
      <c r="H330" s="5">
        <v>2.7106387783909051E-6</v>
      </c>
      <c r="I330" s="5">
        <v>1.1418381703234233</v>
      </c>
      <c r="J330" s="5">
        <v>1.8637928627500568E-6</v>
      </c>
      <c r="K330" s="5">
        <v>0.51210478764714285</v>
      </c>
      <c r="L330" s="5">
        <v>1.0120860807457959E-6</v>
      </c>
      <c r="M330" s="5">
        <v>0.51210312811774994</v>
      </c>
      <c r="N330" s="5">
        <v>9.7960727119358824E-7</v>
      </c>
      <c r="O330" s="5">
        <v>0.51210396011659987</v>
      </c>
      <c r="P330" s="5">
        <v>7.0519107739989566E-7</v>
      </c>
      <c r="Q330" s="5">
        <v>0.34840660825060388</v>
      </c>
      <c r="R330" s="5">
        <v>7.5926294542245051E-7</v>
      </c>
      <c r="S330" s="5">
        <v>0.34840566196869949</v>
      </c>
      <c r="T330" s="5">
        <v>7.3245718970149903E-7</v>
      </c>
      <c r="U330" s="5">
        <v>0.34840430260353539</v>
      </c>
      <c r="V330" s="5">
        <v>7.4608458330522506E-7</v>
      </c>
      <c r="W330" s="5">
        <v>0.34840553169589011</v>
      </c>
      <c r="X330" s="5">
        <v>4.3210467751981373E-7</v>
      </c>
      <c r="Y330" s="5">
        <v>0.24157877996785357</v>
      </c>
      <c r="Z330" s="5">
        <v>9.5200653791459446E-7</v>
      </c>
      <c r="AA330" s="5">
        <v>0.24157898472968678</v>
      </c>
      <c r="AB330" s="5">
        <v>9.8412699161034717E-7</v>
      </c>
      <c r="AC330" s="5">
        <v>0.24157888234877012</v>
      </c>
      <c r="AD330" s="5">
        <v>6.8445380093171537E-7</v>
      </c>
      <c r="AE330" s="5">
        <v>0.23640688858845002</v>
      </c>
      <c r="AF330" s="5">
        <v>1.6623643022777017E-6</v>
      </c>
      <c r="AH330" s="5">
        <v>1.4042932698834799E-5</v>
      </c>
      <c r="AI330" s="5">
        <v>3.6502280254131752E-6</v>
      </c>
      <c r="AJ330" s="5">
        <v>3.7496364458143157E-5</v>
      </c>
      <c r="AK330" s="5">
        <v>3.3947627315158936E-6</v>
      </c>
      <c r="AM330" s="6">
        <v>0.72184075027809225</v>
      </c>
      <c r="AO330" s="7">
        <v>-10.198760433732801</v>
      </c>
      <c r="AP330" s="7">
        <v>-120.2994352554887</v>
      </c>
      <c r="AQ330" s="7">
        <v>14.49385616258958</v>
      </c>
      <c r="AR330" s="7">
        <v>63.206351023747942</v>
      </c>
      <c r="AT330" s="7">
        <v>59.963360172110569</v>
      </c>
      <c r="AU330" s="7">
        <v>-92.230323670228216</v>
      </c>
      <c r="AV330" s="7">
        <v>5.5870033446314693</v>
      </c>
      <c r="AW330" s="7">
        <v>29.569155856945528</v>
      </c>
      <c r="AY330" s="7">
        <v>2.8705555321639764</v>
      </c>
      <c r="AZ330" s="7">
        <v>-25.332533219790676</v>
      </c>
      <c r="BA330" s="7">
        <v>57.315204042618362</v>
      </c>
      <c r="BB330" s="7">
        <v>-35.871231073292265</v>
      </c>
      <c r="BD330" s="7">
        <v>52.244420360780808</v>
      </c>
      <c r="BE330" s="7">
        <v>-13.220487077303389</v>
      </c>
      <c r="BF330" s="7">
        <v>-121.60448307541039</v>
      </c>
      <c r="BH330" s="99">
        <v>1.979897158802905E-6</v>
      </c>
    </row>
    <row r="331" spans="1:60" x14ac:dyDescent="0.3">
      <c r="A331" s="23">
        <v>45225</v>
      </c>
      <c r="B331" s="11" t="s">
        <v>222</v>
      </c>
      <c r="C331" s="11" t="s">
        <v>28</v>
      </c>
      <c r="D331" s="11" t="s">
        <v>33</v>
      </c>
      <c r="E331" s="5">
        <v>1.1418383479011072</v>
      </c>
      <c r="F331" s="5">
        <v>3.5397514481992141E-6</v>
      </c>
      <c r="G331" s="5">
        <v>1.1418308086726192</v>
      </c>
      <c r="H331" s="5">
        <v>3.4470219046951443E-6</v>
      </c>
      <c r="I331" s="5">
        <v>1.1418345617389509</v>
      </c>
      <c r="J331" s="5">
        <v>2.4791589631145462E-6</v>
      </c>
      <c r="K331" s="5">
        <v>0.51210508652063391</v>
      </c>
      <c r="L331" s="5">
        <v>1.3104325055082643E-6</v>
      </c>
      <c r="M331" s="5">
        <v>0.51210337743010581</v>
      </c>
      <c r="N331" s="5">
        <v>1.3873404822264561E-6</v>
      </c>
      <c r="O331" s="5">
        <v>0.51210423346153555</v>
      </c>
      <c r="P331" s="5">
        <v>9.5501772645151038E-7</v>
      </c>
      <c r="Q331" s="5">
        <v>0.34840606010028341</v>
      </c>
      <c r="R331" s="5">
        <v>9.4985141114916169E-7</v>
      </c>
      <c r="S331" s="5">
        <v>0.34840495473141225</v>
      </c>
      <c r="T331" s="5">
        <v>1.0301416763923553E-6</v>
      </c>
      <c r="U331" s="5">
        <v>0.34840570019417333</v>
      </c>
      <c r="V331" s="5">
        <v>1.0203266131467951E-6</v>
      </c>
      <c r="W331" s="5">
        <v>0.34840557011236983</v>
      </c>
      <c r="X331" s="5">
        <v>5.7801418127439156E-7</v>
      </c>
      <c r="Y331" s="5">
        <v>0.24157877592451571</v>
      </c>
      <c r="Z331" s="5">
        <v>1.2830918727384181E-6</v>
      </c>
      <c r="AA331" s="5">
        <v>0.24158237686854631</v>
      </c>
      <c r="AB331" s="5">
        <v>1.2940300311853573E-6</v>
      </c>
      <c r="AC331" s="5">
        <v>0.24158057797174728</v>
      </c>
      <c r="AD331" s="5">
        <v>9.1697876895406776E-7</v>
      </c>
      <c r="AE331" s="5">
        <v>0.23641150797173685</v>
      </c>
      <c r="AF331" s="5">
        <v>2.1770179429692993E-6</v>
      </c>
      <c r="AH331" s="5">
        <v>1.4905175135295931E-5</v>
      </c>
      <c r="AI331" s="5">
        <v>4.9846458810164168E-6</v>
      </c>
      <c r="AJ331" s="5">
        <v>4.0220234760328871E-5</v>
      </c>
      <c r="AK331" s="5">
        <v>4.6708214719904135E-6</v>
      </c>
      <c r="AM331" s="6">
        <v>0.72225140700852197</v>
      </c>
      <c r="AO331" s="7">
        <v>0.48080602588207455</v>
      </c>
      <c r="AP331" s="7">
        <v>-128.57731915594252</v>
      </c>
      <c r="AQ331" s="7">
        <v>6.0042713798669212</v>
      </c>
      <c r="AR331" s="7">
        <v>64.253792347646055</v>
      </c>
      <c r="AT331" s="7">
        <v>69.519162495979003</v>
      </c>
      <c r="AU331" s="7">
        <v>-93.485819587124652</v>
      </c>
      <c r="AV331" s="7">
        <v>4.7661636970453003</v>
      </c>
      <c r="AW331" s="7">
        <v>29.556113366080439</v>
      </c>
      <c r="AY331" s="7">
        <v>9.73913516966185</v>
      </c>
      <c r="AZ331" s="7">
        <v>-35.414610018213999</v>
      </c>
      <c r="BA331" s="7">
        <v>61.199325080307787</v>
      </c>
      <c r="BB331" s="7">
        <v>-30.569419325998659</v>
      </c>
      <c r="BD331" s="7">
        <v>52.422637916604842</v>
      </c>
      <c r="BE331" s="7">
        <v>-2.567371185757672</v>
      </c>
      <c r="BF331" s="7">
        <v>-102.57840088223614</v>
      </c>
      <c r="BH331" s="99">
        <v>3.696178547084409E-6</v>
      </c>
    </row>
    <row r="332" spans="1:60" x14ac:dyDescent="0.3">
      <c r="A332" s="23">
        <v>45225</v>
      </c>
      <c r="B332" s="11" t="s">
        <v>222</v>
      </c>
      <c r="C332" s="11" t="s">
        <v>5</v>
      </c>
      <c r="D332" s="11" t="s">
        <v>33</v>
      </c>
      <c r="E332" s="5">
        <v>1.1418368284130964</v>
      </c>
      <c r="F332" s="5">
        <v>3.4357545507546211E-6</v>
      </c>
      <c r="G332" s="5">
        <v>1.1418401627163284</v>
      </c>
      <c r="H332" s="5">
        <v>3.2829318406297959E-6</v>
      </c>
      <c r="I332" s="5">
        <v>1.1418384839266544</v>
      </c>
      <c r="J332" s="5">
        <v>2.3778457711088353E-6</v>
      </c>
      <c r="K332" s="5">
        <v>0.51210523305220612</v>
      </c>
      <c r="L332" s="5">
        <v>1.2723191986941717E-6</v>
      </c>
      <c r="M332" s="5">
        <v>0.51210430238839866</v>
      </c>
      <c r="N332" s="5">
        <v>1.3139419609058856E-6</v>
      </c>
      <c r="O332" s="5">
        <v>0.512104767720303</v>
      </c>
      <c r="P332" s="5">
        <v>9.1451397880934536E-7</v>
      </c>
      <c r="Q332" s="5">
        <v>0.34840717781272068</v>
      </c>
      <c r="R332" s="5">
        <v>9.8221948539798494E-7</v>
      </c>
      <c r="S332" s="5">
        <v>0.34840695837920393</v>
      </c>
      <c r="T332" s="5">
        <v>9.6968256326587747E-7</v>
      </c>
      <c r="U332" s="5">
        <v>0.34840441418504398</v>
      </c>
      <c r="V332" s="5">
        <v>1.0934122142509541E-6</v>
      </c>
      <c r="W332" s="5">
        <v>0.34840617690055792</v>
      </c>
      <c r="X332" s="5">
        <v>5.9003908499179762E-7</v>
      </c>
      <c r="Y332" s="5">
        <v>0.24157915782957209</v>
      </c>
      <c r="Z332" s="5">
        <v>1.3138558215005412E-6</v>
      </c>
      <c r="AA332" s="5">
        <v>0.24157589255424203</v>
      </c>
      <c r="AB332" s="5">
        <v>1.3563353069805304E-6</v>
      </c>
      <c r="AC332" s="5">
        <v>0.24157752377345496</v>
      </c>
      <c r="AD332" s="5">
        <v>9.4868947674825478E-7</v>
      </c>
      <c r="AE332" s="5">
        <v>0.2364099005978833</v>
      </c>
      <c r="AF332" s="5">
        <v>2.2506855279660479E-6</v>
      </c>
      <c r="AH332" s="5">
        <v>1.6499136557364757E-5</v>
      </c>
      <c r="AI332" s="5">
        <v>5.4614772668278024E-6</v>
      </c>
      <c r="AJ332" s="5">
        <v>4.6089678867739867E-5</v>
      </c>
      <c r="AK332" s="5">
        <v>4.0662483370819729E-6</v>
      </c>
      <c r="AM332" s="6">
        <v>0.72179345990855204</v>
      </c>
      <c r="AO332" s="7">
        <v>-10.203931906316299</v>
      </c>
      <c r="AP332" s="7">
        <v>-120.05100060918927</v>
      </c>
      <c r="AQ332" s="7">
        <v>12.848310193769308</v>
      </c>
      <c r="AR332" s="7">
        <v>63.109495061386411</v>
      </c>
      <c r="AT332" s="7">
        <v>55.339955715494327</v>
      </c>
      <c r="AU332" s="7">
        <v>-90.247366425266762</v>
      </c>
      <c r="AV332" s="7">
        <v>9.2460899370205851</v>
      </c>
      <c r="AW332" s="7">
        <v>27.849439220961614</v>
      </c>
      <c r="AY332" s="7">
        <v>-4.3641024135565587</v>
      </c>
      <c r="AZ332" s="7">
        <v>-12.594115446074028</v>
      </c>
      <c r="BA332" s="7">
        <v>56.514186685951984</v>
      </c>
      <c r="BB332" s="7">
        <v>-37.475715989998548</v>
      </c>
      <c r="BD332" s="7">
        <v>66.416682187986353</v>
      </c>
      <c r="BE332" s="7">
        <v>-13.718632747128368</v>
      </c>
      <c r="BF332" s="7">
        <v>-131.72040403974793</v>
      </c>
      <c r="BH332" s="99">
        <v>3.1910229729165129E-6</v>
      </c>
    </row>
    <row r="333" spans="1:60" x14ac:dyDescent="0.3">
      <c r="A333" s="23">
        <v>45226</v>
      </c>
      <c r="B333" s="11" t="s">
        <v>222</v>
      </c>
      <c r="C333" s="11" t="s">
        <v>34</v>
      </c>
      <c r="D333" s="11" t="s">
        <v>33</v>
      </c>
      <c r="E333" s="5">
        <v>1.1418325997323944</v>
      </c>
      <c r="F333" s="5">
        <v>3.0243781836165091E-6</v>
      </c>
      <c r="G333" s="5">
        <v>1.141835659588869</v>
      </c>
      <c r="H333" s="5">
        <v>3.2066248804987266E-6</v>
      </c>
      <c r="I333" s="5">
        <v>1.1418341269765466</v>
      </c>
      <c r="J333" s="5">
        <v>2.2046090394010581E-6</v>
      </c>
      <c r="K333" s="5">
        <v>0.51210202516192294</v>
      </c>
      <c r="L333" s="5">
        <v>1.1752665475488673E-6</v>
      </c>
      <c r="M333" s="5">
        <v>0.51210107624988266</v>
      </c>
      <c r="N333" s="5">
        <v>1.2424383790284128E-6</v>
      </c>
      <c r="O333" s="5">
        <v>0.51210154946711484</v>
      </c>
      <c r="P333" s="5">
        <v>8.5533065887532949E-7</v>
      </c>
      <c r="Q333" s="5">
        <v>0.34840464165280216</v>
      </c>
      <c r="R333" s="5">
        <v>8.996192749856057E-7</v>
      </c>
      <c r="S333" s="5">
        <v>0.34840392405869214</v>
      </c>
      <c r="T333" s="5">
        <v>9.4664509996198144E-7</v>
      </c>
      <c r="U333" s="5">
        <v>0.3484044815941813</v>
      </c>
      <c r="V333" s="5">
        <v>9.4220224335256427E-7</v>
      </c>
      <c r="W333" s="5">
        <v>0.34840434789032015</v>
      </c>
      <c r="X333" s="5">
        <v>5.3686396058876098E-7</v>
      </c>
      <c r="Y333" s="5">
        <v>0.24158127176204641</v>
      </c>
      <c r="Z333" s="5">
        <v>1.2458992717555379E-6</v>
      </c>
      <c r="AA333" s="5">
        <v>0.24158226799587534</v>
      </c>
      <c r="AB333" s="5">
        <v>1.2872030859357533E-6</v>
      </c>
      <c r="AC333" s="5">
        <v>0.24158177031248312</v>
      </c>
      <c r="AD333" s="5">
        <v>8.9582420433056148E-7</v>
      </c>
      <c r="AE333" s="5">
        <v>0.23641475223547079</v>
      </c>
      <c r="AF333" s="5">
        <v>2.0681085718294325E-6</v>
      </c>
      <c r="AH333" s="5">
        <v>1.9011154707966823E-5</v>
      </c>
      <c r="AI333" s="5">
        <v>3.4250087287936268E-6</v>
      </c>
      <c r="AJ333" s="5">
        <v>5.7929813774678977E-5</v>
      </c>
      <c r="AK333" s="5">
        <v>1.6857740166665355E-6</v>
      </c>
      <c r="AM333" s="6">
        <v>0.72118076366826012</v>
      </c>
      <c r="AO333" s="7">
        <v>-4.2015592232047538</v>
      </c>
      <c r="AP333" s="7">
        <v>-120.57881910310098</v>
      </c>
      <c r="AQ333" s="7">
        <v>1.7780689143265249</v>
      </c>
      <c r="AR333" s="7">
        <v>60.37377114465059</v>
      </c>
      <c r="AT333" s="7">
        <v>58.401692031528896</v>
      </c>
      <c r="AU333" s="7">
        <v>-94.971859675996313</v>
      </c>
      <c r="AV333" s="7">
        <v>-5.4805524160039809</v>
      </c>
      <c r="AW333" s="7">
        <v>22.894381575655487</v>
      </c>
      <c r="AY333" s="7">
        <v>1.6000313618480533</v>
      </c>
      <c r="AZ333" s="7">
        <v>-36.336820182780727</v>
      </c>
      <c r="BA333" s="7">
        <v>56.984308988816679</v>
      </c>
      <c r="BB333" s="7">
        <v>-33.699568197098628</v>
      </c>
      <c r="BD333" s="7">
        <v>56.588171648552787</v>
      </c>
      <c r="BE333" s="7">
        <v>5.7456455668791762</v>
      </c>
      <c r="BF333" s="7">
        <v>-101.77031474267739</v>
      </c>
      <c r="BH333" s="99">
        <v>1.7151323652414564E-6</v>
      </c>
    </row>
    <row r="334" spans="1:60" x14ac:dyDescent="0.3">
      <c r="A334" s="23">
        <v>45228</v>
      </c>
      <c r="B334" s="11" t="s">
        <v>222</v>
      </c>
      <c r="C334" s="11" t="s">
        <v>7</v>
      </c>
      <c r="D334" s="11" t="s">
        <v>33</v>
      </c>
      <c r="E334" s="5">
        <v>1.1418358781479421</v>
      </c>
      <c r="F334" s="5">
        <v>3.5161566108815739E-6</v>
      </c>
      <c r="G334" s="5">
        <v>1.14183661686978</v>
      </c>
      <c r="H334" s="5">
        <v>3.7079624291868808E-6</v>
      </c>
      <c r="I334" s="5">
        <v>1.1418362475088606</v>
      </c>
      <c r="J334" s="5">
        <v>2.5536422500932504E-6</v>
      </c>
      <c r="K334" s="5">
        <v>0.5121043935985613</v>
      </c>
      <c r="L334" s="5">
        <v>1.4444077494694906E-6</v>
      </c>
      <c r="M334" s="5">
        <v>0.51210389605612872</v>
      </c>
      <c r="N334" s="5">
        <v>1.4150306840780034E-6</v>
      </c>
      <c r="O334" s="5">
        <v>0.51210414482734457</v>
      </c>
      <c r="P334" s="5">
        <v>1.0105735104842474E-6</v>
      </c>
      <c r="Q334" s="5">
        <v>0.34840740719635516</v>
      </c>
      <c r="R334" s="5">
        <v>1.1351970416429047E-6</v>
      </c>
      <c r="S334" s="5">
        <v>0.34840718873393456</v>
      </c>
      <c r="T334" s="5">
        <v>1.1773342696571928E-6</v>
      </c>
      <c r="U334" s="5">
        <v>0.34840585654010986</v>
      </c>
      <c r="V334" s="5">
        <v>1.1182695924143895E-6</v>
      </c>
      <c r="W334" s="5">
        <v>0.34840681749013308</v>
      </c>
      <c r="X334" s="5">
        <v>6.6100170600812331E-7</v>
      </c>
      <c r="Y334" s="5">
        <v>0.24157889718809597</v>
      </c>
      <c r="Z334" s="5">
        <v>1.2817110816109683E-6</v>
      </c>
      <c r="AA334" s="5">
        <v>0.24157852300282864</v>
      </c>
      <c r="AB334" s="5">
        <v>1.4054972107682646E-6</v>
      </c>
      <c r="AC334" s="5">
        <v>0.24157871185220037</v>
      </c>
      <c r="AD334" s="5">
        <v>9.4982691700377831E-7</v>
      </c>
      <c r="AE334" s="5">
        <v>0.23641127429759484</v>
      </c>
      <c r="AF334" s="5">
        <v>2.3282726551276286E-6</v>
      </c>
      <c r="AH334" s="5">
        <v>1.6600116186724653E-5</v>
      </c>
      <c r="AI334" s="5">
        <v>7.7612025433216116E-6</v>
      </c>
      <c r="AJ334" s="5">
        <v>4.8287930740784256E-5</v>
      </c>
      <c r="AK334" s="5">
        <v>4.539745669803777E-6</v>
      </c>
      <c r="AM334" s="6">
        <v>0.7217539369073751</v>
      </c>
      <c r="AO334" s="7">
        <v>-11.147914857012609</v>
      </c>
      <c r="AP334" s="7">
        <v>-113.46488335417516</v>
      </c>
      <c r="AQ334" s="7">
        <v>4.1456750203838766</v>
      </c>
      <c r="AR334" s="7">
        <v>55.55700970072408</v>
      </c>
      <c r="AT334" s="7">
        <v>54.273439806351575</v>
      </c>
      <c r="AU334" s="7">
        <v>-84.452133839341144</v>
      </c>
      <c r="AV334" s="7">
        <v>2.010738318736216</v>
      </c>
      <c r="AW334" s="7">
        <v>27.818892206044055</v>
      </c>
      <c r="AY334" s="7">
        <v>5.9250274866418096</v>
      </c>
      <c r="AZ334" s="7">
        <v>-20.108714111066739</v>
      </c>
      <c r="BA334" s="7">
        <v>61.387447825689279</v>
      </c>
      <c r="BB334" s="7">
        <v>-31.266426949505544</v>
      </c>
      <c r="BD334" s="7">
        <v>53.277201871093638</v>
      </c>
      <c r="BE334" s="7">
        <v>-8.3547004342543474</v>
      </c>
      <c r="BF334" s="7">
        <v>-112.59970464572166</v>
      </c>
      <c r="BH334" s="99">
        <v>3.9517200818452636E-6</v>
      </c>
    </row>
    <row r="335" spans="1:60" x14ac:dyDescent="0.3">
      <c r="A335" s="23">
        <v>45229</v>
      </c>
      <c r="B335" s="11" t="s">
        <v>222</v>
      </c>
      <c r="C335" s="11" t="s">
        <v>9</v>
      </c>
      <c r="D335" s="11" t="s">
        <v>33</v>
      </c>
      <c r="E335" s="5">
        <v>1.1418363905810986</v>
      </c>
      <c r="F335" s="5">
        <v>3.349275874424091E-6</v>
      </c>
      <c r="G335" s="5">
        <v>1.1418390474048703</v>
      </c>
      <c r="H335" s="5">
        <v>3.1392109338420415E-6</v>
      </c>
      <c r="I335" s="5">
        <v>1.1418377143643701</v>
      </c>
      <c r="J335" s="5">
        <v>2.2960995625780922E-6</v>
      </c>
      <c r="K335" s="5">
        <v>0.51210423280955764</v>
      </c>
      <c r="L335" s="5">
        <v>1.2195304345366041E-6</v>
      </c>
      <c r="M335" s="5">
        <v>0.51210488704339763</v>
      </c>
      <c r="N335" s="5">
        <v>1.2711744708559134E-6</v>
      </c>
      <c r="O335" s="5">
        <v>0.51210455992647763</v>
      </c>
      <c r="P335" s="5">
        <v>8.8061370621768878E-7</v>
      </c>
      <c r="Q335" s="5">
        <v>0.34840558153278933</v>
      </c>
      <c r="R335" s="5">
        <v>9.6108424045081571E-7</v>
      </c>
      <c r="S335" s="5">
        <v>0.34840668705271322</v>
      </c>
      <c r="T335" s="5">
        <v>1.0198901653893884E-6</v>
      </c>
      <c r="U335" s="5">
        <v>0.34840604113007345</v>
      </c>
      <c r="V335" s="5">
        <v>9.4310268399681464E-7</v>
      </c>
      <c r="W335" s="5">
        <v>0.34840610501921365</v>
      </c>
      <c r="X335" s="5">
        <v>5.6319698697338553E-7</v>
      </c>
      <c r="Y335" s="5">
        <v>0.24158002970565129</v>
      </c>
      <c r="Z335" s="5">
        <v>1.2393663478328129E-6</v>
      </c>
      <c r="AA335" s="5">
        <v>0.24158046941526334</v>
      </c>
      <c r="AB335" s="5">
        <v>1.2371193093387743E-6</v>
      </c>
      <c r="AC335" s="5">
        <v>0.24158024956045754</v>
      </c>
      <c r="AD335" s="5">
        <v>8.7528479669390413E-7</v>
      </c>
      <c r="AE335" s="5">
        <v>0.23640905078293561</v>
      </c>
      <c r="AF335" s="5">
        <v>2.0583753052089763E-6</v>
      </c>
      <c r="AH335" s="5">
        <v>1.6063499190956873E-5</v>
      </c>
      <c r="AI335" s="5">
        <v>7.8697315427547348E-6</v>
      </c>
      <c r="AJ335" s="5">
        <v>3.7631963646500323E-5</v>
      </c>
      <c r="AK335" s="5">
        <v>5.0901294080138462E-6</v>
      </c>
      <c r="AM335" s="6">
        <v>0.72282774489240453</v>
      </c>
      <c r="AO335" s="7">
        <v>-5.2358132781593625</v>
      </c>
      <c r="AP335" s="7">
        <v>-122.55292056506661</v>
      </c>
      <c r="AQ335" s="7">
        <v>5.5848187614504496</v>
      </c>
      <c r="AR335" s="7">
        <v>68.632687222125455</v>
      </c>
      <c r="AT335" s="7">
        <v>62.231328360251581</v>
      </c>
      <c r="AU335" s="7">
        <v>-90.370031960995689</v>
      </c>
      <c r="AV335" s="7">
        <v>1.0127231195866671</v>
      </c>
      <c r="AW335" s="7">
        <v>36.594160651493013</v>
      </c>
      <c r="AY335" s="7">
        <v>4.9071847969539562</v>
      </c>
      <c r="AZ335" s="7">
        <v>-30.421276318803869</v>
      </c>
      <c r="BA335" s="7">
        <v>64.475096772431684</v>
      </c>
      <c r="BB335" s="7">
        <v>-30.026971564733884</v>
      </c>
      <c r="BD335" s="7">
        <v>55.16776529512768</v>
      </c>
      <c r="BE335" s="7">
        <v>-1.4939298402794066</v>
      </c>
      <c r="BF335" s="7">
        <v>-116.81995276602296</v>
      </c>
      <c r="BH335" s="99">
        <v>5.0040497068330285E-6</v>
      </c>
    </row>
    <row r="336" spans="1:60" x14ac:dyDescent="0.3">
      <c r="A336" s="23">
        <v>45231</v>
      </c>
      <c r="B336" s="11" t="s">
        <v>222</v>
      </c>
      <c r="C336" s="11" t="s">
        <v>117</v>
      </c>
      <c r="D336" s="11" t="s">
        <v>33</v>
      </c>
      <c r="E336" s="5">
        <v>1.1418436602269009</v>
      </c>
      <c r="F336" s="5">
        <v>3.5325272209624235E-6</v>
      </c>
      <c r="G336" s="5">
        <v>1.1418369182924626</v>
      </c>
      <c r="H336" s="5">
        <v>3.4012340616502756E-6</v>
      </c>
      <c r="I336" s="5">
        <v>1.1418403068473355</v>
      </c>
      <c r="J336" s="5">
        <v>2.4594003598828652E-6</v>
      </c>
      <c r="K336" s="5">
        <v>0.51210302151591469</v>
      </c>
      <c r="L336" s="5">
        <v>1.2620774744503598E-6</v>
      </c>
      <c r="M336" s="5">
        <v>0.51210301473095354</v>
      </c>
      <c r="N336" s="5">
        <v>1.3360278335478201E-6</v>
      </c>
      <c r="O336" s="5">
        <v>0.51210301809078618</v>
      </c>
      <c r="P336" s="5">
        <v>9.190842530630712E-7</v>
      </c>
      <c r="Q336" s="5">
        <v>0.34840665565217638</v>
      </c>
      <c r="R336" s="5">
        <v>9.6710995899142765E-7</v>
      </c>
      <c r="S336" s="5">
        <v>0.34840399161265756</v>
      </c>
      <c r="T336" s="5">
        <v>9.3105891235509273E-7</v>
      </c>
      <c r="U336" s="5">
        <v>0.34840610305676251</v>
      </c>
      <c r="V336" s="5">
        <v>9.6210218998362301E-7</v>
      </c>
      <c r="W336" s="5">
        <v>0.34840558465957289</v>
      </c>
      <c r="X336" s="5">
        <v>5.5303827225447364E-7</v>
      </c>
      <c r="Y336" s="5">
        <v>0.2415784996214862</v>
      </c>
      <c r="Z336" s="5">
        <v>1.1570930211179022E-6</v>
      </c>
      <c r="AA336" s="5">
        <v>0.24158139296283818</v>
      </c>
      <c r="AB336" s="5">
        <v>1.4510118211400115E-6</v>
      </c>
      <c r="AC336" s="5">
        <v>0.24157994880811093</v>
      </c>
      <c r="AD336" s="5">
        <v>9.3181569081205618E-7</v>
      </c>
      <c r="AE336" s="5">
        <v>0.2364090201494958</v>
      </c>
      <c r="AF336" s="5">
        <v>2.2555674490590674E-6</v>
      </c>
      <c r="AH336" s="5">
        <v>1.4408185601195225E-5</v>
      </c>
      <c r="AI336" s="5">
        <v>3.8738879601323707E-6</v>
      </c>
      <c r="AJ336" s="5">
        <v>4.2163506289451209E-5</v>
      </c>
      <c r="AK336" s="5">
        <v>3.4463460317804097E-6</v>
      </c>
      <c r="AM336" s="6">
        <v>0.72187281257686142</v>
      </c>
      <c r="AO336" s="7">
        <v>-3.6676163739368661</v>
      </c>
      <c r="AP336" s="7">
        <v>-126.40372562078284</v>
      </c>
      <c r="AQ336" s="7">
        <v>14.680291491986353</v>
      </c>
      <c r="AR336" s="7">
        <v>64.121143170892125</v>
      </c>
      <c r="AT336" s="7">
        <v>61.553138432035581</v>
      </c>
      <c r="AU336" s="7">
        <v>-101.572002729311</v>
      </c>
      <c r="AV336" s="7">
        <v>11.578744585571954</v>
      </c>
      <c r="AW336" s="7">
        <v>31.175848200559741</v>
      </c>
      <c r="AY336" s="7">
        <v>11.115646991521899</v>
      </c>
      <c r="AZ336" s="7">
        <v>-36.840407751648208</v>
      </c>
      <c r="BA336" s="7">
        <v>61.509054836372812</v>
      </c>
      <c r="BB336" s="7">
        <v>-35.996546807082197</v>
      </c>
      <c r="BD336" s="7">
        <v>65.320435899574036</v>
      </c>
      <c r="BE336" s="7">
        <v>-14.822028948979771</v>
      </c>
      <c r="BF336" s="7">
        <v>-114.27329867275127</v>
      </c>
      <c r="BH336" s="99">
        <v>2.8618600802184554E-6</v>
      </c>
    </row>
    <row r="337" spans="1:60" x14ac:dyDescent="0.3">
      <c r="A337" s="23">
        <v>45234</v>
      </c>
      <c r="B337" s="11" t="s">
        <v>222</v>
      </c>
      <c r="C337" s="11" t="s">
        <v>109</v>
      </c>
      <c r="D337" s="11" t="s">
        <v>33</v>
      </c>
      <c r="E337" s="5">
        <v>1.1418408514183507</v>
      </c>
      <c r="F337" s="5">
        <v>3.4024347668194069E-6</v>
      </c>
      <c r="G337" s="5">
        <v>1.1418441795995831</v>
      </c>
      <c r="H337" s="5">
        <v>3.2555276650263782E-6</v>
      </c>
      <c r="I337" s="5">
        <v>1.1418425108907686</v>
      </c>
      <c r="J337" s="5">
        <v>2.355902955529612E-6</v>
      </c>
      <c r="K337" s="5">
        <v>0.51210261500270282</v>
      </c>
      <c r="L337" s="5">
        <v>1.2432287844649896E-6</v>
      </c>
      <c r="M337" s="5">
        <v>0.51210318792179743</v>
      </c>
      <c r="N337" s="5">
        <v>1.3017034268416269E-6</v>
      </c>
      <c r="O337" s="5">
        <v>0.51210290331378938</v>
      </c>
      <c r="P337" s="5">
        <v>9.0004551627905681E-7</v>
      </c>
      <c r="Q337" s="5">
        <v>0.34840567170707598</v>
      </c>
      <c r="R337" s="5">
        <v>1.0367527674795454E-6</v>
      </c>
      <c r="S337" s="5">
        <v>0.34840326450846959</v>
      </c>
      <c r="T337" s="5">
        <v>9.8435237266342148E-7</v>
      </c>
      <c r="U337" s="5">
        <v>0.34840221931634757</v>
      </c>
      <c r="V337" s="5">
        <v>9.9857239542093237E-7</v>
      </c>
      <c r="W337" s="5">
        <v>0.34840372127667257</v>
      </c>
      <c r="X337" s="5">
        <v>5.8534874234968413E-7</v>
      </c>
      <c r="Y337" s="5">
        <v>0.24157750323651028</v>
      </c>
      <c r="Z337" s="5">
        <v>1.2280938650337405E-6</v>
      </c>
      <c r="AA337" s="5">
        <v>0.24158018415199364</v>
      </c>
      <c r="AB337" s="5">
        <v>1.271550174949753E-6</v>
      </c>
      <c r="AC337" s="5">
        <v>0.24157883132840577</v>
      </c>
      <c r="AD337" s="5">
        <v>8.8698570086659575E-7</v>
      </c>
      <c r="AE337" s="5">
        <v>0.23640481298862515</v>
      </c>
      <c r="AF337" s="5">
        <v>2.2389030261269305E-6</v>
      </c>
      <c r="AH337" s="5">
        <v>1.5216208310016492E-5</v>
      </c>
      <c r="AI337" s="5">
        <v>8.0680596153275701E-6</v>
      </c>
      <c r="AJ337" s="5">
        <v>4.32455966422203E-5</v>
      </c>
      <c r="AK337" s="5">
        <v>4.7372204298516548E-6</v>
      </c>
      <c r="AM337" s="6">
        <v>0.72238747517657875</v>
      </c>
      <c r="AO337" s="7">
        <v>-3.9420946112977973</v>
      </c>
      <c r="AP337" s="7">
        <v>-129.15807192315219</v>
      </c>
      <c r="AQ337" s="7">
        <v>12.374851335650305</v>
      </c>
      <c r="AR337" s="7">
        <v>76.62831349009025</v>
      </c>
      <c r="AT337" s="7">
        <v>59.493652533770813</v>
      </c>
      <c r="AU337" s="7">
        <v>-101.6133563328525</v>
      </c>
      <c r="AV337" s="7">
        <v>2.7842477337003402</v>
      </c>
      <c r="AW337" s="7">
        <v>37.268955717983943</v>
      </c>
      <c r="AY337" s="7">
        <v>-0.98076755550291495</v>
      </c>
      <c r="AZ337" s="7">
        <v>-29.393856383008732</v>
      </c>
      <c r="BA337" s="7">
        <v>53.006828351964685</v>
      </c>
      <c r="BB337" s="7">
        <v>-41.563319756243722</v>
      </c>
      <c r="BD337" s="7">
        <v>71.910695761623344</v>
      </c>
      <c r="BE337" s="7">
        <v>-15.029619655049231</v>
      </c>
      <c r="BF337" s="7">
        <v>-130.61335445818668</v>
      </c>
      <c r="BH337" s="99">
        <v>2.0095640463241595E-6</v>
      </c>
    </row>
    <row r="338" spans="1:60" x14ac:dyDescent="0.3">
      <c r="H338" s="20" t="s">
        <v>10</v>
      </c>
      <c r="I338" s="5">
        <f>AVERAGE(I330:I337)</f>
        <v>1.1418377653221139</v>
      </c>
      <c r="N338" s="20" t="s">
        <v>10</v>
      </c>
      <c r="O338" s="5">
        <f>AVERAGE(O330:O337)</f>
        <v>0.51210364211549397</v>
      </c>
      <c r="V338" s="20" t="s">
        <v>10</v>
      </c>
      <c r="W338" s="5">
        <f>AVERAGE(W330:W337)</f>
        <v>0.34840548188059123</v>
      </c>
      <c r="AB338" s="20" t="s">
        <v>10</v>
      </c>
      <c r="AC338" s="5">
        <f>AVERAGE(AC330:AC337)</f>
        <v>0.24157956199445377</v>
      </c>
      <c r="AD338" s="20" t="s">
        <v>10</v>
      </c>
      <c r="AE338" s="5">
        <f>AVERAGE(AE330:AE337)</f>
        <v>0.23640965095152403</v>
      </c>
    </row>
    <row r="339" spans="1:60" x14ac:dyDescent="0.3">
      <c r="H339" s="19" t="s">
        <v>75</v>
      </c>
      <c r="I339" s="7" cm="1">
        <f t="array" ref="I339">2*STDEV(I330:I337/I338)*1000000</f>
        <v>4.9305356123527746</v>
      </c>
      <c r="N339" s="19" t="s">
        <v>75</v>
      </c>
      <c r="O339" s="7" cm="1">
        <f t="array" ref="O339">2*STDEV(O330:O337/O338)*1000000</f>
        <v>4.2082012812756124</v>
      </c>
      <c r="V339" s="19" t="s">
        <v>75</v>
      </c>
      <c r="W339" s="7" cm="1">
        <f t="array" ref="W339">2*STDEV(W330:W337/W338)*1000000</f>
        <v>5.7656801574031773</v>
      </c>
      <c r="AB339" s="19" t="s">
        <v>75</v>
      </c>
      <c r="AC339" s="7" cm="1">
        <f t="array" ref="AC339">2*STDEV(AC330:AC337/AC338)*1000000</f>
        <v>11.020566156068506</v>
      </c>
      <c r="AD339" s="19" t="s">
        <v>75</v>
      </c>
      <c r="AE339" s="7" cm="1">
        <f t="array" ref="AE339">2*STDEV(AE330:AE337/AE338)*1000000</f>
        <v>25.573081253777794</v>
      </c>
    </row>
    <row r="340" spans="1:60" x14ac:dyDescent="0.3">
      <c r="A340" s="31" t="s">
        <v>224</v>
      </c>
      <c r="AG340" s="32"/>
      <c r="AL340" s="4"/>
      <c r="AN340" s="4"/>
    </row>
    <row r="341" spans="1:60" s="18" customFormat="1" ht="16.2" x14ac:dyDescent="0.35">
      <c r="A341" s="33" t="s">
        <v>0</v>
      </c>
      <c r="B341" s="26" t="s">
        <v>1</v>
      </c>
      <c r="C341" s="26" t="s">
        <v>2</v>
      </c>
      <c r="D341" s="26" t="s">
        <v>3</v>
      </c>
      <c r="E341" s="27" t="s">
        <v>41</v>
      </c>
      <c r="F341" s="27" t="s">
        <v>286</v>
      </c>
      <c r="G341" s="27" t="s">
        <v>42</v>
      </c>
      <c r="H341" s="27" t="s">
        <v>286</v>
      </c>
      <c r="I341" s="27" t="s">
        <v>43</v>
      </c>
      <c r="J341" s="27" t="s">
        <v>286</v>
      </c>
      <c r="K341" s="27" t="s">
        <v>44</v>
      </c>
      <c r="L341" s="27" t="s">
        <v>286</v>
      </c>
      <c r="M341" s="27" t="s">
        <v>45</v>
      </c>
      <c r="N341" s="27" t="s">
        <v>286</v>
      </c>
      <c r="O341" s="27" t="s">
        <v>46</v>
      </c>
      <c r="P341" s="27" t="s">
        <v>286</v>
      </c>
      <c r="Q341" s="27" t="s">
        <v>47</v>
      </c>
      <c r="R341" s="27" t="s">
        <v>286</v>
      </c>
      <c r="S341" s="27" t="s">
        <v>48</v>
      </c>
      <c r="T341" s="27" t="s">
        <v>286</v>
      </c>
      <c r="U341" s="27" t="s">
        <v>49</v>
      </c>
      <c r="V341" s="27" t="s">
        <v>286</v>
      </c>
      <c r="W341" s="27" t="s">
        <v>50</v>
      </c>
      <c r="X341" s="27" t="s">
        <v>286</v>
      </c>
      <c r="Y341" s="27" t="s">
        <v>51</v>
      </c>
      <c r="Z341" s="27" t="s">
        <v>286</v>
      </c>
      <c r="AA341" s="27" t="s">
        <v>52</v>
      </c>
      <c r="AB341" s="27" t="s">
        <v>286</v>
      </c>
      <c r="AC341" s="27" t="s">
        <v>53</v>
      </c>
      <c r="AD341" s="27" t="s">
        <v>286</v>
      </c>
      <c r="AE341" s="27" t="s">
        <v>54</v>
      </c>
      <c r="AF341" s="27" t="s">
        <v>286</v>
      </c>
      <c r="AG341" s="34"/>
      <c r="AH341" s="27" t="s">
        <v>55</v>
      </c>
      <c r="AI341" s="27" t="s">
        <v>56</v>
      </c>
      <c r="AJ341" s="27" t="s">
        <v>57</v>
      </c>
      <c r="AK341" s="27" t="s">
        <v>58</v>
      </c>
      <c r="AL341" s="28"/>
      <c r="AM341" s="27" t="s">
        <v>59</v>
      </c>
      <c r="AN341" s="35"/>
      <c r="AO341" s="30" t="s">
        <v>76</v>
      </c>
      <c r="AP341" s="36" t="s">
        <v>13</v>
      </c>
      <c r="AQ341" s="30" t="s">
        <v>77</v>
      </c>
      <c r="AR341" s="36" t="s">
        <v>13</v>
      </c>
      <c r="AS341" s="30" t="s">
        <v>78</v>
      </c>
      <c r="AT341" s="36" t="s">
        <v>13</v>
      </c>
      <c r="AU341" s="30" t="s">
        <v>79</v>
      </c>
      <c r="AV341" s="36" t="s">
        <v>13</v>
      </c>
      <c r="AW341" s="30" t="s">
        <v>80</v>
      </c>
      <c r="AX341" s="36" t="s">
        <v>13</v>
      </c>
      <c r="AY341" s="97"/>
      <c r="AZ341" s="98" t="s">
        <v>339</v>
      </c>
      <c r="BA341" s="100"/>
      <c r="BB341" s="27" t="s">
        <v>17</v>
      </c>
      <c r="BC341" s="30" t="s">
        <v>18</v>
      </c>
      <c r="BD341" s="14"/>
      <c r="BE341" s="14"/>
      <c r="BF341" s="14"/>
    </row>
    <row r="342" spans="1:60" x14ac:dyDescent="0.3">
      <c r="A342" s="23">
        <v>45227</v>
      </c>
      <c r="B342" s="11" t="s">
        <v>222</v>
      </c>
      <c r="C342" s="11" t="s">
        <v>21</v>
      </c>
      <c r="D342" s="11" t="s">
        <v>118</v>
      </c>
      <c r="E342" s="5">
        <v>1.1418365158999391</v>
      </c>
      <c r="F342" s="5">
        <v>3.486839523757874E-6</v>
      </c>
      <c r="G342" s="5">
        <v>1.1418335415549321</v>
      </c>
      <c r="H342" s="5">
        <v>3.3007922468511185E-6</v>
      </c>
      <c r="I342" s="5">
        <v>1.1418350273840085</v>
      </c>
      <c r="J342" s="5">
        <v>2.4011543147727224E-6</v>
      </c>
      <c r="K342" s="5">
        <v>0.51294490927792447</v>
      </c>
      <c r="L342" s="5">
        <v>1.2958127771549641E-6</v>
      </c>
      <c r="M342" s="5">
        <v>0.51294318622237522</v>
      </c>
      <c r="N342" s="5">
        <v>1.2082074319363266E-6</v>
      </c>
      <c r="O342" s="5">
        <v>0.51294404388679682</v>
      </c>
      <c r="P342" s="5">
        <v>8.8668402297302526E-7</v>
      </c>
      <c r="Q342" s="5">
        <v>0.34840601531174953</v>
      </c>
      <c r="R342" s="5">
        <v>9.1551175205014702E-7</v>
      </c>
      <c r="S342" s="5">
        <v>0.34840554830176218</v>
      </c>
      <c r="T342" s="5">
        <v>9.4696245644273583E-7</v>
      </c>
      <c r="U342" s="5">
        <v>0.3484048759120717</v>
      </c>
      <c r="V342" s="5">
        <v>9.0850232213655168E-7</v>
      </c>
      <c r="W342" s="5">
        <v>0.34840547903852803</v>
      </c>
      <c r="X342" s="5">
        <v>5.3348349739232778E-7</v>
      </c>
      <c r="Y342" s="5">
        <v>0.24157718685994659</v>
      </c>
      <c r="Z342" s="5">
        <v>1.2701836231307147E-6</v>
      </c>
      <c r="AA342" s="5">
        <v>0.24157967896645577</v>
      </c>
      <c r="AB342" s="5">
        <v>1.2608614273955339E-6</v>
      </c>
      <c r="AC342" s="5">
        <v>0.24157843402873674</v>
      </c>
      <c r="AD342" s="5">
        <v>8.9756452158834637E-7</v>
      </c>
      <c r="AE342" s="5">
        <v>0.23640598139178226</v>
      </c>
      <c r="AF342" s="5">
        <v>2.1504215988752078E-6</v>
      </c>
      <c r="AH342" s="5">
        <v>2.2373964645832581E-5</v>
      </c>
      <c r="AI342" s="5">
        <v>3.2877488410973016E-6</v>
      </c>
      <c r="AJ342" s="5">
        <v>4.5591389771674597E-3</v>
      </c>
      <c r="AK342" s="5">
        <v>5.841043338182966E-7</v>
      </c>
      <c r="AM342" s="6">
        <v>0.72213305610327638</v>
      </c>
      <c r="AO342" s="7">
        <f>(I342/I$338-1)*1000000</f>
        <v>-2.3978346035402609</v>
      </c>
      <c r="AP342" s="7">
        <f>MAX(J342/I342*1000000,I$339,'S-3 Medium-term 142Nd precision'!B$13)</f>
        <v>5.2299576815096689</v>
      </c>
      <c r="AQ342" s="10">
        <f t="shared" ref="AQ342" si="70">(O342/0.51263-1)*10000</f>
        <v>6.1261316504457319</v>
      </c>
      <c r="AR342" s="10">
        <f>MAX(P342/O342*10000,O$339/100,'S-3 Medium-term 142Nd precision'!C$13)</f>
        <v>4.3677561088252007E-2</v>
      </c>
      <c r="AS342" s="7">
        <f>(W342/W$338-1)*1000000</f>
        <v>-8.1573434673742895E-3</v>
      </c>
      <c r="AT342" s="7">
        <f>MAX(X342/W342*1000000,W$339,'S-3 Medium-term 142Nd precision'!D$13)</f>
        <v>5.7656801574031773</v>
      </c>
      <c r="AU342" s="7">
        <f>(AC342/AC$338-1)*1000000</f>
        <v>-4.669127254386396</v>
      </c>
      <c r="AV342" s="7">
        <f>MAX(AD342/AC342*1000000,AC$339,'S-3 Medium-term 142Nd precision'!E$13)</f>
        <v>11.020566156068506</v>
      </c>
      <c r="AW342" s="7">
        <f>(AE342/AE$338-1)*1000000</f>
        <v>-15.522038660398252</v>
      </c>
      <c r="AX342" s="7">
        <f>MAX(AF342/AE342*1000000,AE$339,'S-3 Medium-term 142Nd precision'!F$13)</f>
        <v>31.410209767983677</v>
      </c>
      <c r="AZ342" s="99">
        <v>6.5550635602679149E-6</v>
      </c>
      <c r="BB342" s="7" t="s">
        <v>225</v>
      </c>
      <c r="BC342" s="7" t="s">
        <v>124</v>
      </c>
    </row>
    <row r="343" spans="1:60" x14ac:dyDescent="0.3">
      <c r="A343" s="23">
        <v>45227</v>
      </c>
      <c r="B343" s="11" t="s">
        <v>222</v>
      </c>
      <c r="C343" s="11" t="s">
        <v>86</v>
      </c>
      <c r="D343" s="11" t="s">
        <v>118</v>
      </c>
      <c r="E343" s="5">
        <v>1.1418382157435818</v>
      </c>
      <c r="F343" s="5">
        <v>3.2796635644431038E-6</v>
      </c>
      <c r="G343" s="5">
        <v>1.1418385229569454</v>
      </c>
      <c r="H343" s="5">
        <v>3.1990335040203264E-6</v>
      </c>
      <c r="I343" s="5">
        <v>1.1418383697548444</v>
      </c>
      <c r="J343" s="5">
        <v>2.2896118404405167E-6</v>
      </c>
      <c r="K343" s="5">
        <v>0.51294730853597525</v>
      </c>
      <c r="L343" s="5">
        <v>1.2336349586396893E-6</v>
      </c>
      <c r="M343" s="5">
        <v>0.51294649120256852</v>
      </c>
      <c r="N343" s="5">
        <v>1.2997819317887228E-6</v>
      </c>
      <c r="O343" s="5">
        <v>0.5129468984378649</v>
      </c>
      <c r="P343" s="5">
        <v>8.9610672962739735E-7</v>
      </c>
      <c r="Q343" s="5">
        <v>0.34840495349896744</v>
      </c>
      <c r="R343" s="5">
        <v>1.0054406504676067E-6</v>
      </c>
      <c r="S343" s="5">
        <v>0.34840555873532081</v>
      </c>
      <c r="T343" s="5">
        <v>9.434612070235411E-7</v>
      </c>
      <c r="U343" s="5">
        <v>0.34840563800406082</v>
      </c>
      <c r="V343" s="5">
        <v>9.0900402745954226E-7</v>
      </c>
      <c r="W343" s="5">
        <v>0.34840538118015496</v>
      </c>
      <c r="X343" s="5">
        <v>5.5078895642970367E-7</v>
      </c>
      <c r="Y343" s="5">
        <v>0.24157959889087341</v>
      </c>
      <c r="Z343" s="5">
        <v>1.2349540658362303E-6</v>
      </c>
      <c r="AA343" s="5">
        <v>0.24158106331464735</v>
      </c>
      <c r="AB343" s="5">
        <v>1.2073652794379694E-6</v>
      </c>
      <c r="AC343" s="5">
        <v>0.24158032403135488</v>
      </c>
      <c r="AD343" s="5">
        <v>8.6448517474763982E-7</v>
      </c>
      <c r="AE343" s="5">
        <v>0.23641422508025789</v>
      </c>
      <c r="AF343" s="5">
        <v>2.1567186562747575E-6</v>
      </c>
      <c r="AH343" s="5">
        <v>2.9762097678735906E-5</v>
      </c>
      <c r="AI343" s="5">
        <v>6.1075827123889742E-6</v>
      </c>
      <c r="AJ343" s="5">
        <v>6.0344847955915411E-3</v>
      </c>
      <c r="AK343" s="5">
        <v>1.6537368911107009E-6</v>
      </c>
      <c r="AM343" s="6">
        <v>0.72151913828534375</v>
      </c>
      <c r="AO343" s="7">
        <f t="shared" ref="AO343:AO344" si="71">(I343/I$338-1)*1000000</f>
        <v>0.52935079652982608</v>
      </c>
      <c r="AP343" s="7">
        <f>MAX(J343/I343*1000000,I$339,'S-3 Medium-term 142Nd precision'!B$13)</f>
        <v>5.2299576815096689</v>
      </c>
      <c r="AQ343" s="10">
        <f t="shared" ref="AQ343:AQ344" si="72">(O343/0.51263-1)*10000</f>
        <v>6.1818160830395819</v>
      </c>
      <c r="AR343" s="10">
        <f>MAX(P343/O343*10000,O$339/100,'S-3 Medium-term 142Nd precision'!C$13)</f>
        <v>4.3677561088252007E-2</v>
      </c>
      <c r="AS343" s="7">
        <f t="shared" ref="AS343:AS344" si="73">(W343/W$338-1)*1000000</f>
        <v>-0.28903229576382472</v>
      </c>
      <c r="AT343" s="7">
        <f>MAX(X343/W343*1000000,W$339,'S-3 Medium-term 142Nd precision'!D$13)</f>
        <v>5.7656801574031773</v>
      </c>
      <c r="AU343" s="7">
        <f t="shared" ref="AU343:AU344" si="74">(AC343/AC$338-1)*1000000</f>
        <v>3.1543930902877548</v>
      </c>
      <c r="AV343" s="7">
        <f>MAX(AD343/AC343*1000000,AC$339,'S-3 Medium-term 142Nd precision'!E$13)</f>
        <v>11.020566156068506</v>
      </c>
      <c r="AW343" s="7">
        <f t="shared" ref="AW343:AW344" si="75">(AE343/AE$338-1)*1000000</f>
        <v>19.348316430578549</v>
      </c>
      <c r="AX343" s="7">
        <f>MAX(AF343/AE343*1000000,AE$339,'S-3 Medium-term 142Nd precision'!F$13)</f>
        <v>31.410209767983677</v>
      </c>
      <c r="AZ343" s="99">
        <v>3.4011551402890471E-6</v>
      </c>
      <c r="BB343" s="7" t="s">
        <v>225</v>
      </c>
      <c r="BC343" s="7" t="s">
        <v>124</v>
      </c>
    </row>
    <row r="344" spans="1:60" x14ac:dyDescent="0.3">
      <c r="A344" s="23">
        <v>45228</v>
      </c>
      <c r="B344" s="11" t="s">
        <v>222</v>
      </c>
      <c r="C344" s="11" t="s">
        <v>87</v>
      </c>
      <c r="D344" s="11" t="s">
        <v>135</v>
      </c>
      <c r="E344" s="5">
        <v>1.1418298318164826</v>
      </c>
      <c r="F344" s="5">
        <v>3.3666335511872099E-6</v>
      </c>
      <c r="G344" s="5">
        <v>1.1418364431919406</v>
      </c>
      <c r="H344" s="5">
        <v>3.3668676245820948E-6</v>
      </c>
      <c r="I344" s="5">
        <v>1.1418331461352491</v>
      </c>
      <c r="J344" s="5">
        <v>2.3876104259209478E-6</v>
      </c>
      <c r="K344" s="5">
        <v>0.5129320927629103</v>
      </c>
      <c r="L344" s="5">
        <v>1.2945717273496055E-6</v>
      </c>
      <c r="M344" s="5">
        <v>0.51293532379039286</v>
      </c>
      <c r="N344" s="5">
        <v>1.2924250211477191E-6</v>
      </c>
      <c r="O344" s="5">
        <v>0.5129337110813621</v>
      </c>
      <c r="P344" s="5">
        <v>9.1919009275150296E-7</v>
      </c>
      <c r="Q344" s="5">
        <v>0.3484033743235459</v>
      </c>
      <c r="R344" s="5">
        <v>9.6112445108993994E-7</v>
      </c>
      <c r="S344" s="5">
        <v>0.34840388984228721</v>
      </c>
      <c r="T344" s="5">
        <v>1.0264035552168952E-6</v>
      </c>
      <c r="U344" s="5">
        <v>0.34840394140774655</v>
      </c>
      <c r="V344" s="5">
        <v>9.6780981540774811E-7</v>
      </c>
      <c r="W344" s="5">
        <v>0.34840373588175183</v>
      </c>
      <c r="X344" s="5">
        <v>5.6892965171377884E-7</v>
      </c>
      <c r="Y344" s="5">
        <v>0.24158197406219506</v>
      </c>
      <c r="Z344" s="5">
        <v>1.1526217140057471E-6</v>
      </c>
      <c r="AA344" s="5">
        <v>0.24157950120754793</v>
      </c>
      <c r="AB344" s="5">
        <v>1.3311073464016482E-6</v>
      </c>
      <c r="AC344" s="5">
        <v>0.24158074408579633</v>
      </c>
      <c r="AD344" s="5">
        <v>8.8238758632098216E-7</v>
      </c>
      <c r="AE344" s="5">
        <v>0.23640423649549117</v>
      </c>
      <c r="AF344" s="5">
        <v>2.2961515110902697E-6</v>
      </c>
      <c r="AH344" s="5">
        <v>5.618581442130164E-2</v>
      </c>
      <c r="AI344" s="5">
        <v>9.5488672291573497E-6</v>
      </c>
      <c r="AJ344" s="5">
        <v>0.13927232139903439</v>
      </c>
      <c r="AK344" s="5">
        <v>1.7118941718311272E-6</v>
      </c>
      <c r="AM344" s="6">
        <v>0.72178484921393682</v>
      </c>
      <c r="AO344" s="7">
        <f t="shared" si="71"/>
        <v>-4.0453968199738455</v>
      </c>
      <c r="AP344" s="7">
        <f>MAX(J344/I344*1000000,I$339,'S-3 Medium-term 142Nd precision'!B$13)</f>
        <v>5.2299576815096689</v>
      </c>
      <c r="AQ344" s="10">
        <f t="shared" si="72"/>
        <v>5.9245670632246394</v>
      </c>
      <c r="AR344" s="10">
        <f>MAX(P344/O344*10000,O$339/100,'S-3 Medium-term 142Nd precision'!C$13)</f>
        <v>4.3677561088252007E-2</v>
      </c>
      <c r="AS344" s="7">
        <f t="shared" si="73"/>
        <v>-5.0113988734334924</v>
      </c>
      <c r="AT344" s="7">
        <f>MAX(X344/W344*1000000,W$339,'S-3 Medium-term 142Nd precision'!D$13)</f>
        <v>5.7656801574031773</v>
      </c>
      <c r="AU344" s="7">
        <f t="shared" si="74"/>
        <v>4.8931761147397168</v>
      </c>
      <c r="AV344" s="7">
        <f>MAX(AD344/AC344*1000000,AC$339,'S-3 Medium-term 142Nd precision'!E$13)</f>
        <v>11.020566156068506</v>
      </c>
      <c r="AW344" s="7">
        <f t="shared" si="75"/>
        <v>-22.902855323692073</v>
      </c>
      <c r="AX344" s="7">
        <f>MAX(AF344/AE344*1000000,AE$339,'S-3 Medium-term 142Nd precision'!F$13)</f>
        <v>31.410209767983677</v>
      </c>
      <c r="AZ344" s="99">
        <v>5.2415171874226062E-6</v>
      </c>
      <c r="BB344" s="7" t="s">
        <v>142</v>
      </c>
      <c r="BC344" s="7" t="s">
        <v>20</v>
      </c>
    </row>
    <row r="345" spans="1:60" s="39" customFormat="1" ht="15" thickBot="1" x14ac:dyDescent="0.35">
      <c r="A345" s="38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M345" s="41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</row>
    <row r="347" spans="1:60" x14ac:dyDescent="0.3">
      <c r="A347" s="24" t="s">
        <v>227</v>
      </c>
      <c r="AL347" s="4"/>
      <c r="AN347" s="4"/>
    </row>
    <row r="348" spans="1:60" ht="16.2" x14ac:dyDescent="0.35">
      <c r="A348" s="25" t="s">
        <v>0</v>
      </c>
      <c r="B348" s="26" t="s">
        <v>1</v>
      </c>
      <c r="C348" s="26" t="s">
        <v>2</v>
      </c>
      <c r="D348" s="26" t="s">
        <v>3</v>
      </c>
      <c r="E348" s="27" t="s">
        <v>41</v>
      </c>
      <c r="F348" s="27" t="s">
        <v>286</v>
      </c>
      <c r="G348" s="27" t="s">
        <v>42</v>
      </c>
      <c r="H348" s="27" t="s">
        <v>286</v>
      </c>
      <c r="I348" s="27" t="s">
        <v>43</v>
      </c>
      <c r="J348" s="27" t="s">
        <v>286</v>
      </c>
      <c r="K348" s="27" t="s">
        <v>44</v>
      </c>
      <c r="L348" s="27" t="s">
        <v>286</v>
      </c>
      <c r="M348" s="27" t="s">
        <v>45</v>
      </c>
      <c r="N348" s="27" t="s">
        <v>286</v>
      </c>
      <c r="O348" s="27" t="s">
        <v>46</v>
      </c>
      <c r="P348" s="27" t="s">
        <v>286</v>
      </c>
      <c r="Q348" s="27" t="s">
        <v>47</v>
      </c>
      <c r="R348" s="27" t="s">
        <v>286</v>
      </c>
      <c r="S348" s="27" t="s">
        <v>48</v>
      </c>
      <c r="T348" s="27" t="s">
        <v>286</v>
      </c>
      <c r="U348" s="27" t="s">
        <v>49</v>
      </c>
      <c r="V348" s="27" t="s">
        <v>286</v>
      </c>
      <c r="W348" s="27" t="s">
        <v>50</v>
      </c>
      <c r="X348" s="27" t="s">
        <v>286</v>
      </c>
      <c r="Y348" s="27" t="s">
        <v>51</v>
      </c>
      <c r="Z348" s="27" t="s">
        <v>286</v>
      </c>
      <c r="AA348" s="27" t="s">
        <v>52</v>
      </c>
      <c r="AB348" s="27" t="s">
        <v>286</v>
      </c>
      <c r="AC348" s="27" t="s">
        <v>53</v>
      </c>
      <c r="AD348" s="27" t="s">
        <v>286</v>
      </c>
      <c r="AE348" s="27" t="s">
        <v>54</v>
      </c>
      <c r="AF348" s="27" t="s">
        <v>286</v>
      </c>
      <c r="AG348" s="27"/>
      <c r="AH348" s="27" t="s">
        <v>55</v>
      </c>
      <c r="AI348" s="27" t="s">
        <v>56</v>
      </c>
      <c r="AJ348" s="27" t="s">
        <v>57</v>
      </c>
      <c r="AK348" s="27" t="s">
        <v>58</v>
      </c>
      <c r="AL348" s="28"/>
      <c r="AM348" s="29" t="s">
        <v>59</v>
      </c>
      <c r="AN348" s="28"/>
      <c r="AO348" s="30" t="s">
        <v>60</v>
      </c>
      <c r="AP348" s="30" t="s">
        <v>61</v>
      </c>
      <c r="AQ348" s="30" t="s">
        <v>62</v>
      </c>
      <c r="AR348" s="30" t="s">
        <v>63</v>
      </c>
      <c r="AS348" s="30"/>
      <c r="AT348" s="30" t="s">
        <v>64</v>
      </c>
      <c r="AU348" s="30" t="s">
        <v>65</v>
      </c>
      <c r="AV348" s="30" t="s">
        <v>66</v>
      </c>
      <c r="AW348" s="30" t="s">
        <v>67</v>
      </c>
      <c r="AX348" s="30"/>
      <c r="AY348" s="30" t="s">
        <v>68</v>
      </c>
      <c r="AZ348" s="30" t="s">
        <v>69</v>
      </c>
      <c r="BA348" s="30" t="s">
        <v>70</v>
      </c>
      <c r="BB348" s="30" t="s">
        <v>71</v>
      </c>
      <c r="BC348" s="30"/>
      <c r="BD348" s="30" t="s">
        <v>72</v>
      </c>
      <c r="BE348" s="30" t="s">
        <v>73</v>
      </c>
      <c r="BF348" s="30" t="s">
        <v>74</v>
      </c>
      <c r="BG348" s="97"/>
      <c r="BH348" s="98" t="s">
        <v>339</v>
      </c>
    </row>
    <row r="349" spans="1:60" x14ac:dyDescent="0.3">
      <c r="A349" s="23">
        <v>45237</v>
      </c>
      <c r="B349" s="11" t="s">
        <v>226</v>
      </c>
      <c r="C349" s="11" t="s">
        <v>32</v>
      </c>
      <c r="D349" s="11" t="s">
        <v>33</v>
      </c>
      <c r="E349" s="5">
        <v>1.1418355908043492</v>
      </c>
      <c r="F349" s="5">
        <v>3.4915173205390955E-6</v>
      </c>
      <c r="G349" s="5">
        <v>1.141839190096873</v>
      </c>
      <c r="H349" s="5">
        <v>3.6728128789794396E-6</v>
      </c>
      <c r="I349" s="5">
        <v>1.1418374093942552</v>
      </c>
      <c r="J349" s="5">
        <v>2.5364041680961364E-6</v>
      </c>
      <c r="K349" s="5">
        <v>0.51210276885502504</v>
      </c>
      <c r="L349" s="5">
        <v>1.3638287002192916E-6</v>
      </c>
      <c r="M349" s="5">
        <v>0.5121034440372727</v>
      </c>
      <c r="N349" s="5">
        <v>1.3537795647412932E-6</v>
      </c>
      <c r="O349" s="5">
        <v>0.51210310466623155</v>
      </c>
      <c r="P349" s="5">
        <v>9.6066311404729154E-7</v>
      </c>
      <c r="Q349" s="5">
        <v>0.3484063752255247</v>
      </c>
      <c r="R349" s="5">
        <v>1.104805913544427E-6</v>
      </c>
      <c r="S349" s="5">
        <v>0.34840670931256834</v>
      </c>
      <c r="T349" s="5">
        <v>1.0457162834126324E-6</v>
      </c>
      <c r="U349" s="5">
        <v>0.34840457856514545</v>
      </c>
      <c r="V349" s="5">
        <v>1.0117061979398429E-6</v>
      </c>
      <c r="W349" s="5">
        <v>0.34840589180836079</v>
      </c>
      <c r="X349" s="5">
        <v>6.1028891159918307E-7</v>
      </c>
      <c r="Y349" s="5">
        <v>0.24158113183557095</v>
      </c>
      <c r="Z349" s="5">
        <v>1.4079808454735075E-6</v>
      </c>
      <c r="AA349" s="5">
        <v>0.24157779446873329</v>
      </c>
      <c r="AB349" s="5">
        <v>1.4277837261985379E-6</v>
      </c>
      <c r="AC349" s="5">
        <v>0.24157946605926592</v>
      </c>
      <c r="AD349" s="5">
        <v>1.0069917417343575E-6</v>
      </c>
      <c r="AE349" s="5">
        <v>0.23640715463695755</v>
      </c>
      <c r="AF349" s="5">
        <v>2.3083399517361751E-6</v>
      </c>
      <c r="AH349" s="5">
        <v>1.8196630125882723E-5</v>
      </c>
      <c r="AI349" s="5">
        <v>3.0286924057877616E-6</v>
      </c>
      <c r="AJ349" s="5">
        <v>4.2263539082688501E-5</v>
      </c>
      <c r="AK349" s="5">
        <v>4.2429649331392086E-6</v>
      </c>
      <c r="AM349" s="6">
        <v>0.72165785061669785</v>
      </c>
      <c r="AO349" s="7">
        <v>-13.083030908078719</v>
      </c>
      <c r="AP349" s="7">
        <v>-121.00678855264668</v>
      </c>
      <c r="AQ349" s="7">
        <v>14.192298098070211</v>
      </c>
      <c r="AR349" s="7">
        <v>67.594141039739597</v>
      </c>
      <c r="AT349" s="7">
        <v>56.841831258980235</v>
      </c>
      <c r="AU349" s="7">
        <v>-97.208397512704721</v>
      </c>
      <c r="AV349" s="7">
        <v>9.6547250951761754</v>
      </c>
      <c r="AW349" s="7">
        <v>31.289599467410056</v>
      </c>
      <c r="AY349" s="7">
        <v>0.80761224952041744</v>
      </c>
      <c r="AZ349" s="7">
        <v>-24.105233030091711</v>
      </c>
      <c r="BA349" s="7">
        <v>63.47666115114059</v>
      </c>
      <c r="BB349" s="7">
        <v>-35.936703212779975</v>
      </c>
      <c r="BD349" s="7">
        <v>55.018770517278881</v>
      </c>
      <c r="BE349" s="7">
        <v>-5.6676627917529032</v>
      </c>
      <c r="BF349" s="7">
        <v>-135.49422353320574</v>
      </c>
      <c r="BH349" s="11">
        <v>1.0087604074356568E-6</v>
      </c>
    </row>
    <row r="350" spans="1:60" x14ac:dyDescent="0.3">
      <c r="A350" s="23">
        <v>45238</v>
      </c>
      <c r="B350" s="11" t="s">
        <v>226</v>
      </c>
      <c r="C350" s="11" t="s">
        <v>28</v>
      </c>
      <c r="D350" s="11" t="s">
        <v>33</v>
      </c>
      <c r="E350" s="5">
        <v>1.141835263998709</v>
      </c>
      <c r="F350" s="5">
        <v>3.1478665523314819E-6</v>
      </c>
      <c r="G350" s="5">
        <v>1.1418376862877395</v>
      </c>
      <c r="H350" s="5">
        <v>2.9102745006202629E-6</v>
      </c>
      <c r="I350" s="5">
        <v>1.1418364698171721</v>
      </c>
      <c r="J350" s="5">
        <v>2.1445429483602744E-6</v>
      </c>
      <c r="K350" s="5">
        <v>0.51210459850712098</v>
      </c>
      <c r="L350" s="5">
        <v>1.2358725452401818E-6</v>
      </c>
      <c r="M350" s="5">
        <v>0.51210524739668117</v>
      </c>
      <c r="N350" s="5">
        <v>1.2625024415988405E-6</v>
      </c>
      <c r="O350" s="5">
        <v>0.51210492295190024</v>
      </c>
      <c r="P350" s="5">
        <v>8.8318273799416535E-7</v>
      </c>
      <c r="Q350" s="5">
        <v>0.34840636146740084</v>
      </c>
      <c r="R350" s="5">
        <v>9.5728402847129591E-7</v>
      </c>
      <c r="S350" s="5">
        <v>0.3484059394158131</v>
      </c>
      <c r="T350" s="5">
        <v>9.5680121084705077E-7</v>
      </c>
      <c r="U350" s="5">
        <v>0.34840578304390235</v>
      </c>
      <c r="V350" s="5">
        <v>9.179958126134978E-7</v>
      </c>
      <c r="W350" s="5">
        <v>0.34840602734032944</v>
      </c>
      <c r="X350" s="5">
        <v>5.449315566783028E-7</v>
      </c>
      <c r="Y350" s="5">
        <v>0.24158208080725835</v>
      </c>
      <c r="Z350" s="5">
        <v>1.2276333576377424E-6</v>
      </c>
      <c r="AA350" s="5">
        <v>0.24157836713106387</v>
      </c>
      <c r="AB350" s="5">
        <v>1.2048515225651338E-6</v>
      </c>
      <c r="AC350" s="5">
        <v>0.24158022723824282</v>
      </c>
      <c r="AD350" s="5">
        <v>8.6673989765016353E-7</v>
      </c>
      <c r="AE350" s="5">
        <v>0.23640832432119274</v>
      </c>
      <c r="AF350" s="5">
        <v>1.9978050942717919E-6</v>
      </c>
      <c r="AH350" s="5">
        <v>1.7136473842152808E-5</v>
      </c>
      <c r="AI350" s="5">
        <v>7.1168696553364755E-6</v>
      </c>
      <c r="AJ350" s="5">
        <v>4.5004809541924501E-5</v>
      </c>
      <c r="AK350" s="5">
        <v>3.6856805224032834E-6</v>
      </c>
      <c r="AM350" s="6">
        <v>0.72182058180208275</v>
      </c>
      <c r="AO350" s="7">
        <v>-12.053934841604885</v>
      </c>
      <c r="AP350" s="7">
        <v>-124.23181472109857</v>
      </c>
      <c r="AQ350" s="7">
        <v>13.797055503639299</v>
      </c>
      <c r="AR350" s="7">
        <v>64.704492680922598</v>
      </c>
      <c r="AT350" s="7">
        <v>56.410891933644791</v>
      </c>
      <c r="AU350" s="7">
        <v>-93.752264374802337</v>
      </c>
      <c r="AV350" s="7">
        <v>12.498352725653916</v>
      </c>
      <c r="AW350" s="7">
        <v>30.2041494257832</v>
      </c>
      <c r="AY350" s="7">
        <v>3.4973482752054252</v>
      </c>
      <c r="AZ350" s="7">
        <v>-21.757065353567029</v>
      </c>
      <c r="BA350" s="7">
        <v>61.778633903220026</v>
      </c>
      <c r="BB350" s="7">
        <v>-33.376356025294207</v>
      </c>
      <c r="BD350" s="7">
        <v>60.621730262555573</v>
      </c>
      <c r="BE350" s="7">
        <v>-6.298651121006138</v>
      </c>
      <c r="BF350" s="7">
        <v>-134.93954655263707</v>
      </c>
      <c r="BH350" s="11">
        <v>1.8357914966597259E-6</v>
      </c>
    </row>
    <row r="351" spans="1:60" x14ac:dyDescent="0.3">
      <c r="A351" s="23">
        <v>45240</v>
      </c>
      <c r="B351" s="11" t="s">
        <v>226</v>
      </c>
      <c r="C351" s="11" t="s">
        <v>34</v>
      </c>
      <c r="D351" s="11" t="s">
        <v>33</v>
      </c>
      <c r="E351" s="5">
        <v>1.1418422194792686</v>
      </c>
      <c r="F351" s="5">
        <v>3.4763307493995303E-6</v>
      </c>
      <c r="G351" s="5">
        <v>1.1418402126542562</v>
      </c>
      <c r="H351" s="5">
        <v>3.2207042224237195E-6</v>
      </c>
      <c r="I351" s="5">
        <v>1.1418412212230438</v>
      </c>
      <c r="J351" s="5">
        <v>2.3700984960504091E-6</v>
      </c>
      <c r="K351" s="5">
        <v>0.5121024350261465</v>
      </c>
      <c r="L351" s="5">
        <v>1.311962999230807E-6</v>
      </c>
      <c r="M351" s="5">
        <v>0.51210351957024414</v>
      </c>
      <c r="N351" s="5">
        <v>1.2395055620743877E-6</v>
      </c>
      <c r="O351" s="5">
        <v>0.51210297674201866</v>
      </c>
      <c r="P351" s="5">
        <v>9.0270282471162258E-7</v>
      </c>
      <c r="Q351" s="5">
        <v>0.34840502487153008</v>
      </c>
      <c r="R351" s="5">
        <v>1.0691078192457123E-6</v>
      </c>
      <c r="S351" s="5">
        <v>0.34840443895346757</v>
      </c>
      <c r="T351" s="5">
        <v>1.0367511337970034E-6</v>
      </c>
      <c r="U351" s="5">
        <v>0.34840560114407254</v>
      </c>
      <c r="V351" s="5">
        <v>1.0182120225660969E-6</v>
      </c>
      <c r="W351" s="5">
        <v>0.34840502008491359</v>
      </c>
      <c r="X351" s="5">
        <v>6.0154939936258275E-7</v>
      </c>
      <c r="Y351" s="5">
        <v>0.24158392195271761</v>
      </c>
      <c r="Z351" s="5">
        <v>1.3066484766848509E-6</v>
      </c>
      <c r="AA351" s="5">
        <v>0.24157977135465772</v>
      </c>
      <c r="AB351" s="5">
        <v>1.3190644501830779E-6</v>
      </c>
      <c r="AC351" s="5">
        <v>0.24158185089765324</v>
      </c>
      <c r="AD351" s="5">
        <v>9.3730274530345888E-7</v>
      </c>
      <c r="AE351" s="5">
        <v>0.23640770175962558</v>
      </c>
      <c r="AF351" s="5">
        <v>2.2749721146065595E-6</v>
      </c>
      <c r="AH351" s="5">
        <v>1.3609908358785376E-5</v>
      </c>
      <c r="AI351" s="5">
        <v>4.6650754616254629E-6</v>
      </c>
      <c r="AJ351" s="5">
        <v>3.7085871527447617E-5</v>
      </c>
      <c r="AK351" s="5">
        <v>4.0403212708983491E-6</v>
      </c>
      <c r="AM351" s="6">
        <v>0.72287033296122438</v>
      </c>
      <c r="AO351" s="7">
        <v>-1.9314553337812512</v>
      </c>
      <c r="AP351" s="7">
        <v>-136.1671869186676</v>
      </c>
      <c r="AQ351" s="7">
        <v>14.876175371769662</v>
      </c>
      <c r="AR351" s="7">
        <v>77.716980887876375</v>
      </c>
      <c r="AT351" s="7">
        <v>62.654735115463822</v>
      </c>
      <c r="AU351" s="7">
        <v>-106.60585014343749</v>
      </c>
      <c r="AV351" s="7">
        <v>7.0045917137662173</v>
      </c>
      <c r="AW351" s="7">
        <v>39.132073402559087</v>
      </c>
      <c r="AY351" s="7">
        <v>-1.8256468469202147</v>
      </c>
      <c r="AZ351" s="7">
        <v>-33.627063723340456</v>
      </c>
      <c r="BA351" s="7">
        <v>66.491739386886906</v>
      </c>
      <c r="BB351" s="7">
        <v>-34.130943971089067</v>
      </c>
      <c r="BD351" s="7">
        <v>63.897467520668272</v>
      </c>
      <c r="BE351" s="7">
        <v>7.8094278996854172</v>
      </c>
      <c r="BF351" s="7">
        <v>-136.82382786406322</v>
      </c>
      <c r="BH351" s="11">
        <v>1.2824181731476334E-6</v>
      </c>
    </row>
    <row r="352" spans="1:60" x14ac:dyDescent="0.3">
      <c r="A352" s="23">
        <v>45242</v>
      </c>
      <c r="B352" s="11" t="s">
        <v>226</v>
      </c>
      <c r="C352" s="11" t="s">
        <v>7</v>
      </c>
      <c r="D352" s="11" t="s">
        <v>33</v>
      </c>
      <c r="E352" s="5">
        <v>1.141836262796335</v>
      </c>
      <c r="F352" s="5">
        <v>3.2435893186775198E-6</v>
      </c>
      <c r="G352" s="5">
        <v>1.1418352981193833</v>
      </c>
      <c r="H352" s="5">
        <v>3.0864528206432635E-6</v>
      </c>
      <c r="I352" s="5">
        <v>1.1418357826847214</v>
      </c>
      <c r="J352" s="5">
        <v>2.2383915718536322E-6</v>
      </c>
      <c r="K352" s="5">
        <v>0.51210406179106394</v>
      </c>
      <c r="L352" s="5">
        <v>1.1990762757548365E-6</v>
      </c>
      <c r="M352" s="5">
        <v>0.51210357196839063</v>
      </c>
      <c r="N352" s="5">
        <v>1.2695136612876977E-6</v>
      </c>
      <c r="O352" s="5">
        <v>0.51210381665524507</v>
      </c>
      <c r="P352" s="5">
        <v>8.7290505983804156E-7</v>
      </c>
      <c r="Q352" s="5">
        <v>0.34840346976812531</v>
      </c>
      <c r="R352" s="5">
        <v>9.5619054022178207E-7</v>
      </c>
      <c r="S352" s="5">
        <v>0.34840417197236706</v>
      </c>
      <c r="T352" s="5">
        <v>9.7925155333646097E-7</v>
      </c>
      <c r="U352" s="5">
        <v>0.34840523862883238</v>
      </c>
      <c r="V352" s="5">
        <v>9.1556878618883078E-7</v>
      </c>
      <c r="W352" s="5">
        <v>0.34840428935186002</v>
      </c>
      <c r="X352" s="5">
        <v>5.4979455732307421E-7</v>
      </c>
      <c r="Y352" s="5">
        <v>0.24158360988881919</v>
      </c>
      <c r="Z352" s="5">
        <v>1.2119622303780554E-6</v>
      </c>
      <c r="AA352" s="5">
        <v>0.24158004001377645</v>
      </c>
      <c r="AB352" s="5">
        <v>1.2239614978078399E-6</v>
      </c>
      <c r="AC352" s="5">
        <v>0.24158183800385752</v>
      </c>
      <c r="AD352" s="5">
        <v>8.6755218399358853E-7</v>
      </c>
      <c r="AE352" s="5">
        <v>0.2364101174891359</v>
      </c>
      <c r="AF352" s="5">
        <v>1.9345403764811272E-6</v>
      </c>
      <c r="AH352" s="5">
        <v>1.6711427235670293E-5</v>
      </c>
      <c r="AI352" s="5">
        <v>3.982439993345309E-6</v>
      </c>
      <c r="AJ352" s="5">
        <v>4.6805055969926376E-5</v>
      </c>
      <c r="AK352" s="5">
        <v>4.3728653510778985E-6</v>
      </c>
      <c r="AM352" s="6">
        <v>0.72175842000764867</v>
      </c>
      <c r="AO352" s="7">
        <v>-1.8696756053371288</v>
      </c>
      <c r="AP352" s="7">
        <v>-130.49649815755072</v>
      </c>
      <c r="AQ352" s="7">
        <v>6.0026995500894742</v>
      </c>
      <c r="AR352" s="7">
        <v>66.489312361195374</v>
      </c>
      <c r="AT352" s="7">
        <v>65.40346002470443</v>
      </c>
      <c r="AU352" s="7">
        <v>-99.434971466472177</v>
      </c>
      <c r="AV352" s="7">
        <v>3.7413400753028014</v>
      </c>
      <c r="AW352" s="7">
        <v>29.137971952808428</v>
      </c>
      <c r="AY352" s="7">
        <v>-8.4413342558153914</v>
      </c>
      <c r="AZ352" s="7">
        <v>-36.17803428834776</v>
      </c>
      <c r="BA352" s="7">
        <v>62.430467703933346</v>
      </c>
      <c r="BB352" s="7">
        <v>-31.98471306775641</v>
      </c>
      <c r="BD352" s="7">
        <v>62.086565736363397</v>
      </c>
      <c r="BE352" s="7">
        <v>10.42434529630043</v>
      </c>
      <c r="BF352" s="7">
        <v>-127.51709684566404</v>
      </c>
      <c r="BH352" s="11">
        <v>2.9055870021685352E-6</v>
      </c>
    </row>
    <row r="353" spans="1:60" x14ac:dyDescent="0.3">
      <c r="A353" s="23">
        <v>45244</v>
      </c>
      <c r="B353" s="11" t="s">
        <v>226</v>
      </c>
      <c r="C353" s="11" t="s">
        <v>9</v>
      </c>
      <c r="D353" s="11" t="s">
        <v>33</v>
      </c>
      <c r="E353" s="5">
        <v>1.1418295518668482</v>
      </c>
      <c r="F353" s="5">
        <v>3.2602241541127942E-6</v>
      </c>
      <c r="G353" s="5">
        <v>1.1418361845906337</v>
      </c>
      <c r="H353" s="5">
        <v>3.2394243034497762E-6</v>
      </c>
      <c r="I353" s="5">
        <v>1.1418328254763774</v>
      </c>
      <c r="J353" s="5">
        <v>2.3061126229850253E-6</v>
      </c>
      <c r="K353" s="5">
        <v>0.51210236710737678</v>
      </c>
      <c r="L353" s="5">
        <v>1.1334789539974245E-6</v>
      </c>
      <c r="M353" s="5">
        <v>0.51210329696701828</v>
      </c>
      <c r="N353" s="5">
        <v>1.1433688958376149E-6</v>
      </c>
      <c r="O353" s="5">
        <v>0.51210283075167762</v>
      </c>
      <c r="P353" s="5">
        <v>8.0510272677745127E-7</v>
      </c>
      <c r="Q353" s="5">
        <v>0.34840523859446765</v>
      </c>
      <c r="R353" s="5">
        <v>9.9692341997948335E-7</v>
      </c>
      <c r="S353" s="5">
        <v>0.34840506377466124</v>
      </c>
      <c r="T353" s="5">
        <v>9.3867133712054582E-7</v>
      </c>
      <c r="U353" s="5">
        <v>0.34840444002609955</v>
      </c>
      <c r="V353" s="5">
        <v>9.7601175996091212E-7</v>
      </c>
      <c r="W353" s="5">
        <v>0.34840491437668669</v>
      </c>
      <c r="X353" s="5">
        <v>5.6065036455813969E-7</v>
      </c>
      <c r="Y353" s="5">
        <v>0.24158263542741948</v>
      </c>
      <c r="Z353" s="5">
        <v>1.2314325083989675E-6</v>
      </c>
      <c r="AA353" s="5">
        <v>0.24157873117843517</v>
      </c>
      <c r="AB353" s="5">
        <v>1.2150199234661701E-6</v>
      </c>
      <c r="AC353" s="5">
        <v>0.24158069934778625</v>
      </c>
      <c r="AD353" s="5">
        <v>8.7271934051304562E-7</v>
      </c>
      <c r="AE353" s="5">
        <v>0.23640724949174818</v>
      </c>
      <c r="AF353" s="5">
        <v>2.1606714954399069E-6</v>
      </c>
      <c r="AH353" s="5">
        <v>1.434800232998146E-5</v>
      </c>
      <c r="AI353" s="5">
        <v>6.6133101756652148E-6</v>
      </c>
      <c r="AJ353" s="5">
        <v>3.9483373434062503E-5</v>
      </c>
      <c r="AK353" s="5">
        <v>3.3140033772823773E-6</v>
      </c>
      <c r="AM353" s="6">
        <v>0.72252617345682402</v>
      </c>
      <c r="AO353" s="7">
        <v>-9.0612252253707837</v>
      </c>
      <c r="AP353" s="7">
        <v>-130.72814504566654</v>
      </c>
      <c r="AQ353" s="7">
        <v>4.2484807967202443</v>
      </c>
      <c r="AR353" s="7">
        <v>64.760399822727521</v>
      </c>
      <c r="AT353" s="7">
        <v>62.368294582615391</v>
      </c>
      <c r="AU353" s="7">
        <v>-98.468979856991552</v>
      </c>
      <c r="AV353" s="7">
        <v>2.351758222385314</v>
      </c>
      <c r="AW353" s="7">
        <v>33.37561813099299</v>
      </c>
      <c r="AY353" s="7">
        <v>-3.4720161158352525</v>
      </c>
      <c r="AZ353" s="7">
        <v>-28.67172800813389</v>
      </c>
      <c r="BA353" s="7">
        <v>62.369608742951499</v>
      </c>
      <c r="BB353" s="7">
        <v>-33.111033043264904</v>
      </c>
      <c r="BD353" s="7">
        <v>60.209080498196954</v>
      </c>
      <c r="BE353" s="7">
        <v>6.9937697309008229</v>
      </c>
      <c r="BF353" s="7">
        <v>-136.54988261369016</v>
      </c>
      <c r="BH353" s="11">
        <v>4.3945345815676688E-6</v>
      </c>
    </row>
    <row r="354" spans="1:60" x14ac:dyDescent="0.3">
      <c r="A354" s="23">
        <v>45247</v>
      </c>
      <c r="B354" s="11" t="s">
        <v>226</v>
      </c>
      <c r="C354" s="11" t="s">
        <v>111</v>
      </c>
      <c r="D354" s="11" t="s">
        <v>33</v>
      </c>
      <c r="E354" s="5">
        <v>1.1418377692811845</v>
      </c>
      <c r="F354" s="5">
        <v>3.1962042241243149E-6</v>
      </c>
      <c r="G354" s="5">
        <v>1.1418397587846387</v>
      </c>
      <c r="H354" s="5">
        <v>3.0162622977461879E-6</v>
      </c>
      <c r="I354" s="5">
        <v>1.1418387611880561</v>
      </c>
      <c r="J354" s="5">
        <v>2.1975435176878788E-6</v>
      </c>
      <c r="K354" s="5">
        <v>0.51210253398417394</v>
      </c>
      <c r="L354" s="5">
        <v>1.01554842643422E-6</v>
      </c>
      <c r="M354" s="5">
        <v>0.51210297013184747</v>
      </c>
      <c r="N354" s="5">
        <v>9.9592200443721115E-7</v>
      </c>
      <c r="O354" s="5">
        <v>0.51210275205801048</v>
      </c>
      <c r="P354" s="5">
        <v>7.1098451262562075E-7</v>
      </c>
      <c r="Q354" s="5">
        <v>0.34840515740840755</v>
      </c>
      <c r="R354" s="5">
        <v>8.0603201036589183E-7</v>
      </c>
      <c r="S354" s="5">
        <v>0.34840422728551645</v>
      </c>
      <c r="T354" s="5">
        <v>7.7435164453550564E-7</v>
      </c>
      <c r="U354" s="5">
        <v>0.34840408194681266</v>
      </c>
      <c r="V354" s="5">
        <v>8.2004971438018302E-7</v>
      </c>
      <c r="W354" s="5">
        <v>0.34840448674406099</v>
      </c>
      <c r="X354" s="5">
        <v>4.6258700302447369E-7</v>
      </c>
      <c r="Y354" s="5">
        <v>0.24157917768086781</v>
      </c>
      <c r="Z354" s="5">
        <v>9.7161740590220536E-7</v>
      </c>
      <c r="AA354" s="5">
        <v>0.24158101254560807</v>
      </c>
      <c r="AB354" s="5">
        <v>1.0599366482370627E-6</v>
      </c>
      <c r="AC354" s="5">
        <v>0.24158009164468447</v>
      </c>
      <c r="AD354" s="5">
        <v>7.2058369543969562E-7</v>
      </c>
      <c r="AE354" s="5">
        <v>0.23641319213338596</v>
      </c>
      <c r="AF354" s="5">
        <v>1.6072295985767916E-6</v>
      </c>
      <c r="AH354" s="5">
        <v>1.0071210188047206E-5</v>
      </c>
      <c r="AI354" s="5">
        <v>2.8968300045703703E-6</v>
      </c>
      <c r="AJ354" s="5">
        <v>2.6799627021975166E-5</v>
      </c>
      <c r="AK354" s="5">
        <v>4.7825778205111905E-6</v>
      </c>
      <c r="AM354" s="6">
        <v>0.72387830704641987</v>
      </c>
      <c r="AO354" s="7">
        <v>-4.5979799194739712</v>
      </c>
      <c r="AP354" s="7">
        <v>-114.69427051158388</v>
      </c>
      <c r="AQ354" s="7">
        <v>8.2881392198252968</v>
      </c>
      <c r="AR354" s="7">
        <v>61.199967503977604</v>
      </c>
      <c r="AT354" s="7">
        <v>58.194419242374451</v>
      </c>
      <c r="AU354" s="7">
        <v>-91.482460930158993</v>
      </c>
      <c r="AV354" s="7">
        <v>4.6554939856502386</v>
      </c>
      <c r="AW354" s="7">
        <v>27.015331809820964</v>
      </c>
      <c r="AY354" s="7">
        <v>3.8166621072477369</v>
      </c>
      <c r="AZ354" s="7">
        <v>-33.272530266414968</v>
      </c>
      <c r="BA354" s="7">
        <v>56.304143863483702</v>
      </c>
      <c r="BB354" s="7">
        <v>-33.584993939683727</v>
      </c>
      <c r="BD354" s="7">
        <v>51.805898570789211</v>
      </c>
      <c r="BE354" s="7">
        <v>-10.859468843937847</v>
      </c>
      <c r="BF354" s="7">
        <v>-111.06508589309172</v>
      </c>
      <c r="BH354" s="11">
        <v>2.5180372840046735E-6</v>
      </c>
    </row>
    <row r="355" spans="1:60" x14ac:dyDescent="0.3">
      <c r="H355" s="20" t="s">
        <v>10</v>
      </c>
      <c r="I355" s="5">
        <f>AVERAGE(I349:I354)</f>
        <v>1.1418370782972713</v>
      </c>
      <c r="N355" s="20" t="s">
        <v>10</v>
      </c>
      <c r="O355" s="5">
        <f>AVERAGE(O349:O354)</f>
        <v>0.51210340063751392</v>
      </c>
      <c r="V355" s="20" t="s">
        <v>10</v>
      </c>
      <c r="W355" s="5">
        <f>AVERAGE(W349:W354)</f>
        <v>0.34840510495103522</v>
      </c>
      <c r="AB355" s="20" t="s">
        <v>10</v>
      </c>
      <c r="AC355" s="5">
        <f>AVERAGE(AC349:AC354)</f>
        <v>0.24158069553191505</v>
      </c>
      <c r="AD355" s="20" t="s">
        <v>10</v>
      </c>
      <c r="AE355" s="5">
        <f>AVERAGE(AE349:AE354)</f>
        <v>0.23640895663867431</v>
      </c>
    </row>
    <row r="356" spans="1:60" x14ac:dyDescent="0.3">
      <c r="H356" s="19" t="s">
        <v>75</v>
      </c>
      <c r="I356" s="7" cm="1">
        <f t="array" ref="I356">2*STDEV(I349:I354/I355)*1000000</f>
        <v>4.9690667998910083</v>
      </c>
      <c r="N356" s="19" t="s">
        <v>75</v>
      </c>
      <c r="O356" s="7" cm="1">
        <f t="array" ref="O356">2*STDEV(O349:O354/O355)*1000000</f>
        <v>3.2690476789079845</v>
      </c>
      <c r="V356" s="19" t="s">
        <v>75</v>
      </c>
      <c r="W356" s="7" cm="1">
        <f t="array" ref="W356">2*STDEV(W349:W354/W355)*1000000</f>
        <v>4.1082085722157569</v>
      </c>
      <c r="AB356" s="19" t="s">
        <v>75</v>
      </c>
      <c r="AC356" s="7" cm="1">
        <f t="array" ref="AC356">2*STDEV(AC349:AC354/AC355)*1000000</f>
        <v>8.057034889317249</v>
      </c>
      <c r="AD356" s="19" t="s">
        <v>75</v>
      </c>
      <c r="AE356" s="7" cm="1">
        <f t="array" ref="AE356">2*STDEV(AE349:AE354/AE355)*1000000</f>
        <v>19.812501672268436</v>
      </c>
    </row>
    <row r="357" spans="1:60" x14ac:dyDescent="0.3">
      <c r="A357" s="31" t="s">
        <v>228</v>
      </c>
      <c r="AG357" s="32"/>
      <c r="AL357" s="4"/>
      <c r="AN357" s="4"/>
    </row>
    <row r="358" spans="1:60" s="18" customFormat="1" ht="16.2" x14ac:dyDescent="0.35">
      <c r="A358" s="33" t="s">
        <v>0</v>
      </c>
      <c r="B358" s="26" t="s">
        <v>1</v>
      </c>
      <c r="C358" s="26" t="s">
        <v>2</v>
      </c>
      <c r="D358" s="26" t="s">
        <v>3</v>
      </c>
      <c r="E358" s="27" t="s">
        <v>41</v>
      </c>
      <c r="F358" s="27" t="s">
        <v>286</v>
      </c>
      <c r="G358" s="27" t="s">
        <v>42</v>
      </c>
      <c r="H358" s="27" t="s">
        <v>286</v>
      </c>
      <c r="I358" s="27" t="s">
        <v>43</v>
      </c>
      <c r="J358" s="27" t="s">
        <v>286</v>
      </c>
      <c r="K358" s="27" t="s">
        <v>44</v>
      </c>
      <c r="L358" s="27" t="s">
        <v>286</v>
      </c>
      <c r="M358" s="27" t="s">
        <v>45</v>
      </c>
      <c r="N358" s="27" t="s">
        <v>286</v>
      </c>
      <c r="O358" s="27" t="s">
        <v>46</v>
      </c>
      <c r="P358" s="27" t="s">
        <v>286</v>
      </c>
      <c r="Q358" s="27" t="s">
        <v>47</v>
      </c>
      <c r="R358" s="27" t="s">
        <v>286</v>
      </c>
      <c r="S358" s="27" t="s">
        <v>48</v>
      </c>
      <c r="T358" s="27" t="s">
        <v>286</v>
      </c>
      <c r="U358" s="27" t="s">
        <v>49</v>
      </c>
      <c r="V358" s="27" t="s">
        <v>286</v>
      </c>
      <c r="W358" s="27" t="s">
        <v>50</v>
      </c>
      <c r="X358" s="27" t="s">
        <v>286</v>
      </c>
      <c r="Y358" s="27" t="s">
        <v>51</v>
      </c>
      <c r="Z358" s="27" t="s">
        <v>286</v>
      </c>
      <c r="AA358" s="27" t="s">
        <v>52</v>
      </c>
      <c r="AB358" s="27" t="s">
        <v>286</v>
      </c>
      <c r="AC358" s="27" t="s">
        <v>53</v>
      </c>
      <c r="AD358" s="27" t="s">
        <v>286</v>
      </c>
      <c r="AE358" s="27" t="s">
        <v>54</v>
      </c>
      <c r="AF358" s="27" t="s">
        <v>286</v>
      </c>
      <c r="AG358" s="34"/>
      <c r="AH358" s="27" t="s">
        <v>55</v>
      </c>
      <c r="AI358" s="27" t="s">
        <v>56</v>
      </c>
      <c r="AJ358" s="27" t="s">
        <v>57</v>
      </c>
      <c r="AK358" s="27" t="s">
        <v>58</v>
      </c>
      <c r="AL358" s="28"/>
      <c r="AM358" s="27" t="s">
        <v>59</v>
      </c>
      <c r="AN358" s="35"/>
      <c r="AO358" s="30" t="s">
        <v>76</v>
      </c>
      <c r="AP358" s="36" t="s">
        <v>13</v>
      </c>
      <c r="AQ358" s="30" t="s">
        <v>77</v>
      </c>
      <c r="AR358" s="36" t="s">
        <v>13</v>
      </c>
      <c r="AS358" s="30" t="s">
        <v>78</v>
      </c>
      <c r="AT358" s="36" t="s">
        <v>13</v>
      </c>
      <c r="AU358" s="30" t="s">
        <v>79</v>
      </c>
      <c r="AV358" s="36" t="s">
        <v>13</v>
      </c>
      <c r="AW358" s="30" t="s">
        <v>80</v>
      </c>
      <c r="AX358" s="36" t="s">
        <v>13</v>
      </c>
      <c r="AY358" s="97"/>
      <c r="AZ358" s="98" t="s">
        <v>339</v>
      </c>
      <c r="BA358" s="100"/>
      <c r="BB358" s="27" t="s">
        <v>17</v>
      </c>
      <c r="BC358" s="30" t="s">
        <v>18</v>
      </c>
      <c r="BD358" s="14"/>
      <c r="BE358" s="14"/>
      <c r="BF358" s="14"/>
    </row>
    <row r="359" spans="1:60" x14ac:dyDescent="0.3">
      <c r="A359" s="23">
        <v>45239</v>
      </c>
      <c r="B359" s="11" t="s">
        <v>226</v>
      </c>
      <c r="C359" s="11" t="s">
        <v>154</v>
      </c>
      <c r="D359" s="11" t="s">
        <v>203</v>
      </c>
      <c r="E359" s="5">
        <v>1.1418367475542233</v>
      </c>
      <c r="F359" s="5">
        <v>3.7044760017069476E-6</v>
      </c>
      <c r="G359" s="5">
        <v>1.1418355301711871</v>
      </c>
      <c r="H359" s="5">
        <v>3.6698520576908272E-6</v>
      </c>
      <c r="I359" s="5">
        <v>1.1418361320820809</v>
      </c>
      <c r="J359" s="5">
        <v>2.606262109713361E-6</v>
      </c>
      <c r="K359" s="5">
        <v>0.51285118847714484</v>
      </c>
      <c r="L359" s="5">
        <v>1.3733231891340273E-6</v>
      </c>
      <c r="M359" s="5">
        <v>0.51285091454428811</v>
      </c>
      <c r="N359" s="5">
        <v>1.3571512932615976E-6</v>
      </c>
      <c r="O359" s="5">
        <v>0.51285105115981944</v>
      </c>
      <c r="P359" s="5">
        <v>9.6497989281965238E-7</v>
      </c>
      <c r="Q359" s="5">
        <v>0.34840826715771434</v>
      </c>
      <c r="R359" s="5">
        <v>1.077336956279691E-6</v>
      </c>
      <c r="S359" s="5">
        <v>0.3484060042990384</v>
      </c>
      <c r="T359" s="5">
        <v>1.0540345209838998E-6</v>
      </c>
      <c r="U359" s="5">
        <v>0.34840627250374767</v>
      </c>
      <c r="V359" s="5">
        <v>9.9015838171345942E-7</v>
      </c>
      <c r="W359" s="5">
        <v>0.34840684475425943</v>
      </c>
      <c r="X359" s="5">
        <v>6.027354848371822E-7</v>
      </c>
      <c r="Y359" s="5">
        <v>0.24157502875114414</v>
      </c>
      <c r="Z359" s="5">
        <v>1.3669958505265248E-6</v>
      </c>
      <c r="AA359" s="5">
        <v>0.2415839869722973</v>
      </c>
      <c r="AB359" s="5">
        <v>1.3360284034744022E-6</v>
      </c>
      <c r="AC359" s="5">
        <v>0.24157946924869833</v>
      </c>
      <c r="AD359" s="5">
        <v>9.9110461971528105E-7</v>
      </c>
      <c r="AE359" s="5">
        <v>0.23640922560949745</v>
      </c>
      <c r="AF359" s="5">
        <v>2.158090619023828E-6</v>
      </c>
      <c r="AH359" s="5">
        <v>4.061733638959565E-5</v>
      </c>
      <c r="AI359" s="5">
        <v>1.0739538960130152E-5</v>
      </c>
      <c r="AJ359" s="5">
        <v>1.403858137183882E-2</v>
      </c>
      <c r="AK359" s="5">
        <v>1.527248924369739E-6</v>
      </c>
      <c r="AM359" s="6">
        <v>0.72306530574600192</v>
      </c>
      <c r="AO359" s="7">
        <f>(I359/I$355-1)*1000000</f>
        <v>-0.82867793349539198</v>
      </c>
      <c r="AP359" s="7">
        <f>MAX(J359/I359*1000000,I$356,'S-3 Medium-term 142Nd precision'!B$13)</f>
        <v>5.2299576815096689</v>
      </c>
      <c r="AQ359" s="10">
        <f t="shared" ref="AQ359" si="76">(O359/0.51263-1)*10000</f>
        <v>4.3120995614653879</v>
      </c>
      <c r="AR359" s="10">
        <f>MAX(P359/O359*10000,O$356/100,'S-3 Medium-term 142Nd precision'!C$13)</f>
        <v>4.3677561088252007E-2</v>
      </c>
      <c r="AS359" s="7">
        <f>(W359/W$355-1)*1000000</f>
        <v>4.9936215040791154</v>
      </c>
      <c r="AT359" s="7">
        <f>MAX(X359/W359*1000000,W$356,'S-3 Medium-term 142Nd precision'!D$13)</f>
        <v>4.2687694666042457</v>
      </c>
      <c r="AU359" s="7">
        <f>(AC359/AC$355-1)*1000000</f>
        <v>-5.0760811579619869</v>
      </c>
      <c r="AV359" s="7">
        <f>MAX(AD359/AC359*1000000,AC$356,'S-3 Medium-term 142Nd precision'!E$13)</f>
        <v>8.057034889317249</v>
      </c>
      <c r="AW359" s="7">
        <f>(AE359/AE$355-1)*1000000</f>
        <v>1.1377353335007001</v>
      </c>
      <c r="AX359" s="7">
        <f>MAX(AF359/AE359*1000000,AE$356,'S-3 Medium-term 142Nd precision'!F$13)</f>
        <v>31.410209767983677</v>
      </c>
      <c r="AZ359" s="99">
        <v>6.5898875659270436E-6</v>
      </c>
      <c r="BB359" s="7" t="s">
        <v>229</v>
      </c>
      <c r="BC359" s="7" t="s">
        <v>124</v>
      </c>
    </row>
    <row r="360" spans="1:60" x14ac:dyDescent="0.3">
      <c r="A360" s="23">
        <v>45241</v>
      </c>
      <c r="B360" s="11" t="s">
        <v>226</v>
      </c>
      <c r="C360" s="11" t="s">
        <v>108</v>
      </c>
      <c r="D360" s="11" t="s">
        <v>91</v>
      </c>
      <c r="E360" s="5">
        <v>1.1418359415893411</v>
      </c>
      <c r="F360" s="5">
        <v>3.2559583140128186E-6</v>
      </c>
      <c r="G360" s="5">
        <v>1.1418344279172512</v>
      </c>
      <c r="H360" s="5">
        <v>3.4343424815632114E-6</v>
      </c>
      <c r="I360" s="5">
        <v>1.1418351827737809</v>
      </c>
      <c r="J360" s="5">
        <v>2.3659471436287383E-6</v>
      </c>
      <c r="K360" s="5">
        <v>0.51282770392276067</v>
      </c>
      <c r="L360" s="5">
        <v>1.3063308860643153E-6</v>
      </c>
      <c r="M360" s="5">
        <v>0.5128277985926758</v>
      </c>
      <c r="N360" s="5">
        <v>1.3075285607518233E-6</v>
      </c>
      <c r="O360" s="5">
        <v>0.51282775142293568</v>
      </c>
      <c r="P360" s="5">
        <v>9.2374815535223614E-7</v>
      </c>
      <c r="Q360" s="5">
        <v>0.3484069149040645</v>
      </c>
      <c r="R360" s="5">
        <v>1.010111588444234E-6</v>
      </c>
      <c r="S360" s="5">
        <v>0.3484056841367148</v>
      </c>
      <c r="T360" s="5">
        <v>9.466178309852835E-7</v>
      </c>
      <c r="U360" s="5">
        <v>0.34840478550246506</v>
      </c>
      <c r="V360" s="5">
        <v>1.0099730219282458E-6</v>
      </c>
      <c r="W360" s="5">
        <v>0.34840579765051982</v>
      </c>
      <c r="X360" s="5">
        <v>5.7257584434571085E-7</v>
      </c>
      <c r="Y360" s="5">
        <v>0.24157803754908641</v>
      </c>
      <c r="Z360" s="5">
        <v>1.1513797270248017E-6</v>
      </c>
      <c r="AA360" s="5">
        <v>0.24157811090444012</v>
      </c>
      <c r="AB360" s="5">
        <v>1.2668374904724254E-6</v>
      </c>
      <c r="AC360" s="5">
        <v>0.24157807432269415</v>
      </c>
      <c r="AD360" s="5">
        <v>8.5578833025167535E-7</v>
      </c>
      <c r="AE360" s="5">
        <v>0.23640655253766091</v>
      </c>
      <c r="AF360" s="5">
        <v>2.1665993433372123E-6</v>
      </c>
      <c r="AH360" s="5">
        <v>1.8600651757318479E-5</v>
      </c>
      <c r="AI360" s="5">
        <v>6.3843089911289211E-6</v>
      </c>
      <c r="AJ360" s="5">
        <v>6.0784453224631873E-3</v>
      </c>
      <c r="AK360" s="5">
        <v>3.0134744197370052E-6</v>
      </c>
      <c r="AM360" s="6">
        <v>0.7226065593275337</v>
      </c>
      <c r="AO360" s="7">
        <f t="shared" ref="AO360:AO364" si="77">(I360/I$355-1)*1000000</f>
        <v>-1.6600647556597181</v>
      </c>
      <c r="AP360" s="7">
        <f>MAX(J360/I360*1000000,I$356,'S-3 Medium-term 142Nd precision'!B$13)</f>
        <v>5.2299576815096689</v>
      </c>
      <c r="AQ360" s="10">
        <f t="shared" ref="AQ360:AQ364" si="78">(O360/0.51263-1)*10000</f>
        <v>3.8575858403855356</v>
      </c>
      <c r="AR360" s="10">
        <f>MAX(P360/O360*10000,O$356/100,'S-3 Medium-term 142Nd precision'!C$13)</f>
        <v>4.3677561088252007E-2</v>
      </c>
      <c r="AS360" s="7">
        <f t="shared" ref="AS360:AS364" si="79">(W360/W$355-1)*1000000</f>
        <v>1.9882013058136749</v>
      </c>
      <c r="AT360" s="7">
        <f>MAX(X360/W360*1000000,W$356,'S-3 Medium-term 142Nd precision'!D$13)</f>
        <v>4.2687694666042457</v>
      </c>
      <c r="AU360" s="7">
        <f t="shared" ref="AU360:AU364" si="80">(AC360/AC$355-1)*1000000</f>
        <v>-10.850242876947469</v>
      </c>
      <c r="AV360" s="7">
        <f>MAX(AD360/AC360*1000000,AC$356,'S-3 Medium-term 142Nd precision'!E$13)</f>
        <v>8.057034889317249</v>
      </c>
      <c r="AW360" s="7">
        <f t="shared" ref="AW360:AW364" si="81">(AE360/AE$355-1)*1000000</f>
        <v>-10.169246747571137</v>
      </c>
      <c r="AX360" s="7">
        <f>MAX(AF360/AE360*1000000,AE$356,'S-3 Medium-term 142Nd precision'!F$13)</f>
        <v>31.410209767983677</v>
      </c>
      <c r="AZ360" s="99">
        <v>7.1427058170425715E-6</v>
      </c>
      <c r="BB360" s="7" t="s">
        <v>230</v>
      </c>
      <c r="BC360" s="7" t="s">
        <v>124</v>
      </c>
    </row>
    <row r="361" spans="1:60" x14ac:dyDescent="0.3">
      <c r="A361" s="23">
        <v>45242</v>
      </c>
      <c r="B361" s="11" t="s">
        <v>226</v>
      </c>
      <c r="C361" s="11" t="s">
        <v>89</v>
      </c>
      <c r="D361" s="11" t="s">
        <v>91</v>
      </c>
      <c r="E361" s="5">
        <v>1.1418334088766355</v>
      </c>
      <c r="F361" s="5">
        <v>3.2973099869484204E-6</v>
      </c>
      <c r="G361" s="5">
        <v>1.1418345622081498</v>
      </c>
      <c r="H361" s="5">
        <v>3.3412243533407097E-6</v>
      </c>
      <c r="I361" s="5">
        <v>1.1418339875481849</v>
      </c>
      <c r="J361" s="5">
        <v>2.3464750366462853E-6</v>
      </c>
      <c r="K361" s="5">
        <v>0.51282493247271821</v>
      </c>
      <c r="L361" s="5">
        <v>1.237845841160741E-6</v>
      </c>
      <c r="M361" s="5">
        <v>0.512827061200824</v>
      </c>
      <c r="N361" s="5">
        <v>1.2694672694185883E-6</v>
      </c>
      <c r="O361" s="5">
        <v>0.51282599402347373</v>
      </c>
      <c r="P361" s="5">
        <v>8.883445233630313E-7</v>
      </c>
      <c r="Q361" s="5">
        <v>0.34840587118173766</v>
      </c>
      <c r="R361" s="5">
        <v>1.0208230923960368E-6</v>
      </c>
      <c r="S361" s="5">
        <v>0.34840477582753709</v>
      </c>
      <c r="T361" s="5">
        <v>1.0140145133002067E-6</v>
      </c>
      <c r="U361" s="5">
        <v>0.34840418568432735</v>
      </c>
      <c r="V361" s="5">
        <v>9.6373433246889606E-7</v>
      </c>
      <c r="W361" s="5">
        <v>0.34840494549908352</v>
      </c>
      <c r="X361" s="5">
        <v>5.7805659896964025E-7</v>
      </c>
      <c r="Y361" s="5">
        <v>0.24157831367710778</v>
      </c>
      <c r="Z361" s="5">
        <v>1.2624420493365708E-6</v>
      </c>
      <c r="AA361" s="5">
        <v>0.24157749930101421</v>
      </c>
      <c r="AB361" s="5">
        <v>1.3291371122983871E-6</v>
      </c>
      <c r="AC361" s="5">
        <v>0.24157790578213684</v>
      </c>
      <c r="AD361" s="5">
        <v>9.1656436887590614E-7</v>
      </c>
      <c r="AE361" s="5">
        <v>0.23640336018804659</v>
      </c>
      <c r="AF361" s="5">
        <v>2.1168889645394514E-6</v>
      </c>
      <c r="AH361" s="5">
        <v>3.2016331031901868E-5</v>
      </c>
      <c r="AI361" s="5">
        <v>7.6579687969967588E-6</v>
      </c>
      <c r="AJ361" s="5">
        <v>1.117603318442187E-2</v>
      </c>
      <c r="AK361" s="5">
        <v>1.8077630599213593E-6</v>
      </c>
      <c r="AM361" s="6">
        <v>0.72096942830294619</v>
      </c>
      <c r="AO361" s="7">
        <f t="shared" si="77"/>
        <v>-2.7068214416559044</v>
      </c>
      <c r="AP361" s="7">
        <f>MAX(J361/I361*1000000,I$356,'S-3 Medium-term 142Nd precision'!B$13)</f>
        <v>5.2299576815096689</v>
      </c>
      <c r="AQ361" s="10">
        <f t="shared" si="78"/>
        <v>3.8233038151047616</v>
      </c>
      <c r="AR361" s="10">
        <f>MAX(P361/O361*10000,O$356/100,'S-3 Medium-term 142Nd precision'!C$13)</f>
        <v>4.3677561088252007E-2</v>
      </c>
      <c r="AS361" s="7">
        <f t="shared" si="79"/>
        <v>-0.45766250100776062</v>
      </c>
      <c r="AT361" s="7">
        <f>MAX(X361/W361*1000000,W$356,'S-3 Medium-term 142Nd precision'!D$13)</f>
        <v>4.2687694666042457</v>
      </c>
      <c r="AU361" s="7">
        <f t="shared" si="80"/>
        <v>-11.547900266140054</v>
      </c>
      <c r="AV361" s="7">
        <f>MAX(AD361/AC361*1000000,AC$356,'S-3 Medium-term 142Nd precision'!E$13)</f>
        <v>8.057034889317249</v>
      </c>
      <c r="AW361" s="7">
        <f t="shared" si="81"/>
        <v>-23.672752112680051</v>
      </c>
      <c r="AX361" s="7">
        <f>MAX(AF361/AE361*1000000,AE$356,'S-3 Medium-term 142Nd precision'!F$13)</f>
        <v>31.410209767983677</v>
      </c>
      <c r="AZ361" s="99">
        <v>2.7530057676306008E-6</v>
      </c>
      <c r="BB361" s="7" t="s">
        <v>230</v>
      </c>
      <c r="BC361" s="7" t="s">
        <v>124</v>
      </c>
    </row>
    <row r="362" spans="1:60" x14ac:dyDescent="0.3">
      <c r="A362" s="23">
        <v>45244</v>
      </c>
      <c r="B362" s="11" t="s">
        <v>226</v>
      </c>
      <c r="C362" s="11" t="s">
        <v>21</v>
      </c>
      <c r="D362" s="11" t="s">
        <v>91</v>
      </c>
      <c r="E362" s="5">
        <v>1.1418331667248038</v>
      </c>
      <c r="F362" s="5">
        <v>4.080120832559635E-6</v>
      </c>
      <c r="G362" s="5">
        <v>1.1418395470598559</v>
      </c>
      <c r="H362" s="5">
        <v>4.2564778774999916E-6</v>
      </c>
      <c r="I362" s="5">
        <v>1.1418363892095105</v>
      </c>
      <c r="J362" s="5">
        <v>2.9573609074347702E-6</v>
      </c>
      <c r="K362" s="5">
        <v>0.51282634227722113</v>
      </c>
      <c r="L362" s="5">
        <v>1.525956565919212E-6</v>
      </c>
      <c r="M362" s="5">
        <v>0.51282946078531244</v>
      </c>
      <c r="N362" s="5">
        <v>1.5786184126772447E-6</v>
      </c>
      <c r="O362" s="5">
        <v>0.51282789925498395</v>
      </c>
      <c r="P362" s="5">
        <v>1.1033966429565147E-6</v>
      </c>
      <c r="Q362" s="5">
        <v>0.34840622426235218</v>
      </c>
      <c r="R362" s="5">
        <v>1.3102733813013412E-6</v>
      </c>
      <c r="S362" s="5">
        <v>0.34840689789440066</v>
      </c>
      <c r="T362" s="5">
        <v>1.2656750848913294E-6</v>
      </c>
      <c r="U362" s="5">
        <v>0.34840565049434052</v>
      </c>
      <c r="V362" s="5">
        <v>1.240695589458935E-6</v>
      </c>
      <c r="W362" s="5">
        <v>0.34840625524310409</v>
      </c>
      <c r="X362" s="5">
        <v>7.3450852717263943E-7</v>
      </c>
      <c r="Y362" s="5">
        <v>0.24158366621342559</v>
      </c>
      <c r="Z362" s="5">
        <v>1.5711635943643569E-6</v>
      </c>
      <c r="AA362" s="5">
        <v>0.24157313170186964</v>
      </c>
      <c r="AB362" s="5">
        <v>1.4813317302293988E-6</v>
      </c>
      <c r="AC362" s="5">
        <v>0.24157840655830523</v>
      </c>
      <c r="AD362" s="5">
        <v>1.1509169811852977E-6</v>
      </c>
      <c r="AE362" s="5">
        <v>0.23640557367562048</v>
      </c>
      <c r="AF362" s="5">
        <v>2.6729893355382268E-6</v>
      </c>
      <c r="AH362" s="5">
        <v>2.893900699836723E-5</v>
      </c>
      <c r="AI362" s="5">
        <v>6.2041590413702684E-6</v>
      </c>
      <c r="AJ362" s="5">
        <v>8.9671628254665674E-3</v>
      </c>
      <c r="AK362" s="5">
        <v>2.1820744664401591E-6</v>
      </c>
      <c r="AM362" s="6">
        <v>0.72290355520934846</v>
      </c>
      <c r="AO362" s="7">
        <f t="shared" si="77"/>
        <v>-0.60349044006535735</v>
      </c>
      <c r="AP362" s="7">
        <f>MAX(J362/I362*1000000,I$356,'S-3 Medium-term 142Nd precision'!B$13)</f>
        <v>5.2299576815096689</v>
      </c>
      <c r="AQ362" s="10">
        <f t="shared" si="78"/>
        <v>3.8604696366562052</v>
      </c>
      <c r="AR362" s="10">
        <f>MAX(P362/O362*10000,O$356/100,'S-3 Medium-term 142Nd precision'!C$13)</f>
        <v>4.3677561088252007E-2</v>
      </c>
      <c r="AS362" s="7">
        <f t="shared" si="79"/>
        <v>3.3015936118374611</v>
      </c>
      <c r="AT362" s="7">
        <f>MAX(X362/W362*1000000,W$356,'S-3 Medium-term 142Nd precision'!D$13)</f>
        <v>4.2687694666042457</v>
      </c>
      <c r="AU362" s="7">
        <f t="shared" si="80"/>
        <v>-9.4749855934495031</v>
      </c>
      <c r="AV362" s="7">
        <f>MAX(AD362/AC362*1000000,AC$356,'S-3 Medium-term 142Nd precision'!E$13)</f>
        <v>8.057034889317249</v>
      </c>
      <c r="AW362" s="7">
        <f t="shared" si="81"/>
        <v>-14.30979224270601</v>
      </c>
      <c r="AX362" s="7">
        <f>MAX(AF362/AE362*1000000,AE$356,'S-3 Medium-term 142Nd precision'!F$13)</f>
        <v>31.410209767983677</v>
      </c>
      <c r="AZ362" s="99">
        <v>7.0843262645077976E-6</v>
      </c>
      <c r="BB362" s="7" t="s">
        <v>231</v>
      </c>
      <c r="BC362" s="7" t="s">
        <v>124</v>
      </c>
    </row>
    <row r="363" spans="1:60" x14ac:dyDescent="0.3">
      <c r="A363" s="23">
        <v>45245</v>
      </c>
      <c r="B363" s="11" t="s">
        <v>226</v>
      </c>
      <c r="C363" s="11" t="s">
        <v>87</v>
      </c>
      <c r="D363" s="11" t="s">
        <v>203</v>
      </c>
      <c r="E363" s="5">
        <v>1.1418414196709203</v>
      </c>
      <c r="F363" s="5">
        <v>3.7249340430391961E-6</v>
      </c>
      <c r="G363" s="5">
        <v>1.1418414068732259</v>
      </c>
      <c r="H363" s="5">
        <v>4.0013254818072865E-6</v>
      </c>
      <c r="I363" s="5">
        <v>1.1418414132457422</v>
      </c>
      <c r="J363" s="5">
        <v>2.7328119282513824E-6</v>
      </c>
      <c r="K363" s="5">
        <v>0.51285039833208201</v>
      </c>
      <c r="L363" s="5">
        <v>1.5346235611543016E-6</v>
      </c>
      <c r="M363" s="5">
        <v>0.51285097432222393</v>
      </c>
      <c r="N363" s="5">
        <v>1.5499615896592526E-6</v>
      </c>
      <c r="O363" s="5">
        <v>0.5128506854391931</v>
      </c>
      <c r="P363" s="5">
        <v>1.0901461723265205E-6</v>
      </c>
      <c r="Q363" s="5">
        <v>0.34840690626833237</v>
      </c>
      <c r="R363" s="5">
        <v>1.087265780508683E-6</v>
      </c>
      <c r="S363" s="5">
        <v>0.34840402933309184</v>
      </c>
      <c r="T363" s="5">
        <v>1.20590381842376E-6</v>
      </c>
      <c r="U363" s="5">
        <v>0.34840525672169942</v>
      </c>
      <c r="V363" s="5">
        <v>1.198737950191716E-6</v>
      </c>
      <c r="W363" s="5">
        <v>0.34840538907711088</v>
      </c>
      <c r="X363" s="5">
        <v>6.7562608359995376E-7</v>
      </c>
      <c r="Y363" s="5">
        <v>0.24157968822996884</v>
      </c>
      <c r="Z363" s="5">
        <v>1.5341088827307881E-6</v>
      </c>
      <c r="AA363" s="5">
        <v>0.24157925798276741</v>
      </c>
      <c r="AB363" s="5">
        <v>1.4908568306263704E-6</v>
      </c>
      <c r="AC363" s="5">
        <v>0.24157947464453466</v>
      </c>
      <c r="AD363" s="5">
        <v>1.0693838559498764E-6</v>
      </c>
      <c r="AE363" s="5">
        <v>0.23640687871525676</v>
      </c>
      <c r="AF363" s="5">
        <v>2.4944789994784577E-6</v>
      </c>
      <c r="AH363" s="5">
        <v>3.8231507854180015E-5</v>
      </c>
      <c r="AI363" s="5">
        <v>1.5904526048546014E-5</v>
      </c>
      <c r="AJ363" s="5">
        <v>1.4666793241170853E-2</v>
      </c>
      <c r="AK363" s="5">
        <v>1.8201346952591634E-6</v>
      </c>
      <c r="AM363" s="6">
        <v>0.72281706000254586</v>
      </c>
      <c r="AO363" s="7">
        <f t="shared" si="77"/>
        <v>3.7964684744817845</v>
      </c>
      <c r="AP363" s="7">
        <f>MAX(J363/I363*1000000,I$356,'S-3 Medium-term 142Nd precision'!B$13)</f>
        <v>5.2299576815096689</v>
      </c>
      <c r="AQ363" s="10">
        <f t="shared" si="78"/>
        <v>4.3049653588966841</v>
      </c>
      <c r="AR363" s="10">
        <f>MAX(P363/O363*10000,O$356/100,'S-3 Medium-term 142Nd precision'!C$13)</f>
        <v>4.3677561088252007E-2</v>
      </c>
      <c r="AS363" s="7">
        <f t="shared" si="79"/>
        <v>0.81550491537463188</v>
      </c>
      <c r="AT363" s="7">
        <f>MAX(X363/W363*1000000,W$356,'S-3 Medium-term 142Nd precision'!D$13)</f>
        <v>4.2687694666042457</v>
      </c>
      <c r="AU363" s="7">
        <f t="shared" si="80"/>
        <v>-5.0537456136590109</v>
      </c>
      <c r="AV363" s="7">
        <f>MAX(AD363/AC363*1000000,AC$356,'S-3 Medium-term 142Nd precision'!E$13)</f>
        <v>8.057034889317249</v>
      </c>
      <c r="AW363" s="7">
        <f t="shared" si="81"/>
        <v>-8.7895291578377055</v>
      </c>
      <c r="AX363" s="7">
        <f>MAX(AF363/AE363*1000000,AE$356,'S-3 Medium-term 142Nd precision'!F$13)</f>
        <v>31.410209767983677</v>
      </c>
      <c r="AZ363" s="99">
        <v>2.522396511746942E-6</v>
      </c>
      <c r="BB363" s="7" t="s">
        <v>229</v>
      </c>
      <c r="BC363" s="7" t="s">
        <v>124</v>
      </c>
    </row>
    <row r="364" spans="1:60" x14ac:dyDescent="0.3">
      <c r="A364" s="23">
        <v>45246</v>
      </c>
      <c r="B364" s="11" t="s">
        <v>226</v>
      </c>
      <c r="C364" s="11" t="s">
        <v>117</v>
      </c>
      <c r="D364" s="11" t="s">
        <v>38</v>
      </c>
      <c r="E364" s="5">
        <v>1.1418372635849852</v>
      </c>
      <c r="F364" s="5">
        <v>4.6502522213310624E-6</v>
      </c>
      <c r="G364" s="5">
        <v>1.1418382437114887</v>
      </c>
      <c r="H364" s="5">
        <v>4.7350787586514302E-6</v>
      </c>
      <c r="I364" s="5">
        <v>1.141837753076401</v>
      </c>
      <c r="J364" s="5">
        <v>3.3165136924504602E-6</v>
      </c>
      <c r="K364" s="5">
        <v>0.51287639792175754</v>
      </c>
      <c r="L364" s="5">
        <v>1.6536160070348106E-6</v>
      </c>
      <c r="M364" s="5">
        <v>0.51287489799822317</v>
      </c>
      <c r="N364" s="5">
        <v>1.6282632131324525E-6</v>
      </c>
      <c r="O364" s="5">
        <v>0.51287564620363979</v>
      </c>
      <c r="P364" s="5">
        <v>1.1607716064604957E-6</v>
      </c>
      <c r="Q364" s="5">
        <v>0.34840752851662843</v>
      </c>
      <c r="R364" s="5">
        <v>1.2084959400787874E-6</v>
      </c>
      <c r="S364" s="5">
        <v>0.34840647278282805</v>
      </c>
      <c r="T364" s="5">
        <v>1.1898241633035566E-6</v>
      </c>
      <c r="U364" s="5">
        <v>0.34840471971922521</v>
      </c>
      <c r="V364" s="5">
        <v>1.2970810045614087E-6</v>
      </c>
      <c r="W364" s="5">
        <v>0.3484062378671165</v>
      </c>
      <c r="X364" s="5">
        <v>7.14033038384387E-7</v>
      </c>
      <c r="Y364" s="5">
        <v>0.24158162505335837</v>
      </c>
      <c r="Z364" s="5">
        <v>1.6044521739176752E-6</v>
      </c>
      <c r="AA364" s="5">
        <v>0.24157792044865412</v>
      </c>
      <c r="AB364" s="5">
        <v>1.5250513826832297E-6</v>
      </c>
      <c r="AC364" s="5">
        <v>0.24157977275100651</v>
      </c>
      <c r="AD364" s="5">
        <v>1.1133112469200065E-6</v>
      </c>
      <c r="AE364" s="5">
        <v>0.23640529963836221</v>
      </c>
      <c r="AF364" s="5">
        <v>2.8115173330684002E-6</v>
      </c>
      <c r="AH364" s="5">
        <v>2.9166406962453945E-5</v>
      </c>
      <c r="AI364" s="5">
        <v>3.0815457669471401E-5</v>
      </c>
      <c r="AJ364" s="5">
        <v>8.9048963971084093E-3</v>
      </c>
      <c r="AK364" s="5">
        <v>1.0116867163339767E-6</v>
      </c>
      <c r="AM364" s="6">
        <v>0.72332921129864036</v>
      </c>
      <c r="AO364" s="7">
        <f t="shared" si="77"/>
        <v>0.59095920290630488</v>
      </c>
      <c r="AP364" s="7">
        <f>MAX(J364/I364*1000000,I$356,'S-3 Medium-term 142Nd precision'!B$13)</f>
        <v>5.2299576815096689</v>
      </c>
      <c r="AQ364" s="10">
        <f t="shared" si="78"/>
        <v>4.7918811548242068</v>
      </c>
      <c r="AR364" s="10">
        <f>MAX(P364/O364*10000,O$356/100,'S-3 Medium-term 142Nd precision'!C$13)</f>
        <v>4.3677561088252007E-2</v>
      </c>
      <c r="AS364" s="7">
        <f t="shared" si="79"/>
        <v>3.2517206698390311</v>
      </c>
      <c r="AT364" s="7">
        <f>MAX(X364/W364*1000000,W$356,'S-3 Medium-term 142Nd precision'!D$13)</f>
        <v>4.2687694666042457</v>
      </c>
      <c r="AU364" s="7">
        <f t="shared" si="80"/>
        <v>-3.8197626118785521</v>
      </c>
      <c r="AV364" s="7">
        <f>MAX(AD364/AC364*1000000,AC$356,'S-3 Medium-term 142Nd precision'!E$13)</f>
        <v>8.057034889317249</v>
      </c>
      <c r="AW364" s="7">
        <f t="shared" si="81"/>
        <v>-15.468958385111975</v>
      </c>
      <c r="AX364" s="7">
        <f>MAX(AF364/AE364*1000000,AE$356,'S-3 Medium-term 142Nd precision'!F$13)</f>
        <v>31.410209767983677</v>
      </c>
      <c r="AZ364" s="99">
        <v>6.2974547230935053E-6</v>
      </c>
      <c r="BB364" s="7" t="s">
        <v>232</v>
      </c>
      <c r="BC364" s="7" t="s">
        <v>124</v>
      </c>
    </row>
    <row r="365" spans="1:60" s="39" customFormat="1" ht="15" thickBot="1" x14ac:dyDescent="0.35">
      <c r="A365" s="38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M365" s="41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</row>
    <row r="367" spans="1:60" x14ac:dyDescent="0.3">
      <c r="A367" s="24" t="s">
        <v>234</v>
      </c>
      <c r="AL367" s="4"/>
      <c r="AN367" s="4"/>
    </row>
    <row r="368" spans="1:60" ht="16.2" x14ac:dyDescent="0.35">
      <c r="A368" s="25" t="s">
        <v>0</v>
      </c>
      <c r="B368" s="26" t="s">
        <v>1</v>
      </c>
      <c r="C368" s="26" t="s">
        <v>2</v>
      </c>
      <c r="D368" s="26" t="s">
        <v>3</v>
      </c>
      <c r="E368" s="27" t="s">
        <v>41</v>
      </c>
      <c r="F368" s="27" t="s">
        <v>286</v>
      </c>
      <c r="G368" s="27" t="s">
        <v>42</v>
      </c>
      <c r="H368" s="27" t="s">
        <v>286</v>
      </c>
      <c r="I368" s="27" t="s">
        <v>43</v>
      </c>
      <c r="J368" s="27" t="s">
        <v>286</v>
      </c>
      <c r="K368" s="27" t="s">
        <v>44</v>
      </c>
      <c r="L368" s="27" t="s">
        <v>286</v>
      </c>
      <c r="M368" s="27" t="s">
        <v>45</v>
      </c>
      <c r="N368" s="27" t="s">
        <v>286</v>
      </c>
      <c r="O368" s="27" t="s">
        <v>46</v>
      </c>
      <c r="P368" s="27" t="s">
        <v>286</v>
      </c>
      <c r="Q368" s="27" t="s">
        <v>47</v>
      </c>
      <c r="R368" s="27" t="s">
        <v>286</v>
      </c>
      <c r="S368" s="27" t="s">
        <v>48</v>
      </c>
      <c r="T368" s="27" t="s">
        <v>286</v>
      </c>
      <c r="U368" s="27" t="s">
        <v>49</v>
      </c>
      <c r="V368" s="27" t="s">
        <v>286</v>
      </c>
      <c r="W368" s="27" t="s">
        <v>50</v>
      </c>
      <c r="X368" s="27" t="s">
        <v>286</v>
      </c>
      <c r="Y368" s="27" t="s">
        <v>51</v>
      </c>
      <c r="Z368" s="27" t="s">
        <v>286</v>
      </c>
      <c r="AA368" s="27" t="s">
        <v>52</v>
      </c>
      <c r="AB368" s="27" t="s">
        <v>286</v>
      </c>
      <c r="AC368" s="27" t="s">
        <v>53</v>
      </c>
      <c r="AD368" s="27" t="s">
        <v>286</v>
      </c>
      <c r="AE368" s="27" t="s">
        <v>54</v>
      </c>
      <c r="AF368" s="27" t="s">
        <v>286</v>
      </c>
      <c r="AG368" s="27"/>
      <c r="AH368" s="27" t="s">
        <v>55</v>
      </c>
      <c r="AI368" s="27" t="s">
        <v>56</v>
      </c>
      <c r="AJ368" s="27" t="s">
        <v>57</v>
      </c>
      <c r="AK368" s="27" t="s">
        <v>58</v>
      </c>
      <c r="AL368" s="28"/>
      <c r="AM368" s="29" t="s">
        <v>59</v>
      </c>
      <c r="AN368" s="28"/>
      <c r="AO368" s="30" t="s">
        <v>60</v>
      </c>
      <c r="AP368" s="30" t="s">
        <v>61</v>
      </c>
      <c r="AQ368" s="30" t="s">
        <v>62</v>
      </c>
      <c r="AR368" s="30" t="s">
        <v>63</v>
      </c>
      <c r="AS368" s="30"/>
      <c r="AT368" s="30" t="s">
        <v>64</v>
      </c>
      <c r="AU368" s="30" t="s">
        <v>65</v>
      </c>
      <c r="AV368" s="30" t="s">
        <v>66</v>
      </c>
      <c r="AW368" s="30" t="s">
        <v>67</v>
      </c>
      <c r="AX368" s="30"/>
      <c r="AY368" s="30" t="s">
        <v>68</v>
      </c>
      <c r="AZ368" s="30" t="s">
        <v>69</v>
      </c>
      <c r="BA368" s="30" t="s">
        <v>70</v>
      </c>
      <c r="BB368" s="30" t="s">
        <v>71</v>
      </c>
      <c r="BC368" s="30"/>
      <c r="BD368" s="30" t="s">
        <v>72</v>
      </c>
      <c r="BE368" s="30" t="s">
        <v>73</v>
      </c>
      <c r="BF368" s="30" t="s">
        <v>74</v>
      </c>
      <c r="BG368" s="97"/>
      <c r="BH368" s="98" t="s">
        <v>339</v>
      </c>
    </row>
    <row r="369" spans="1:60" x14ac:dyDescent="0.3">
      <c r="A369" s="23">
        <v>45510</v>
      </c>
      <c r="B369" s="11" t="s">
        <v>233</v>
      </c>
      <c r="C369" s="11" t="s">
        <v>83</v>
      </c>
      <c r="D369" s="11" t="s">
        <v>33</v>
      </c>
      <c r="E369" s="5">
        <v>1.1418346594152087</v>
      </c>
      <c r="F369" s="5">
        <v>3.0558852190762271E-6</v>
      </c>
      <c r="G369" s="5">
        <v>1.1418452183617309</v>
      </c>
      <c r="H369" s="5">
        <v>2.9684936426031125E-6</v>
      </c>
      <c r="I369" s="5">
        <v>1.1418398987098317</v>
      </c>
      <c r="J369" s="5">
        <v>2.1497246857500676E-6</v>
      </c>
      <c r="K369" s="5">
        <v>0.51210513488977738</v>
      </c>
      <c r="L369" s="5">
        <v>1.1535612365031577E-6</v>
      </c>
      <c r="M369" s="5">
        <v>0.51210525393359818</v>
      </c>
      <c r="N369" s="5">
        <v>1.1773610179081014E-6</v>
      </c>
      <c r="O369" s="5">
        <v>0.51210519454747994</v>
      </c>
      <c r="P369" s="5">
        <v>8.2388185755087804E-7</v>
      </c>
      <c r="Q369" s="5">
        <v>0.34840577811457696</v>
      </c>
      <c r="R369" s="5">
        <v>9.3926864965724658E-7</v>
      </c>
      <c r="S369" s="5">
        <v>0.34840622154743761</v>
      </c>
      <c r="T369" s="5">
        <v>9.2447934421022789E-7</v>
      </c>
      <c r="U369" s="5">
        <v>0.34840507211036043</v>
      </c>
      <c r="V369" s="5">
        <v>9.4088804196291583E-7</v>
      </c>
      <c r="W369" s="5">
        <v>0.34840569045195585</v>
      </c>
      <c r="X369" s="5">
        <v>5.399637614509568E-7</v>
      </c>
      <c r="Y369" s="5">
        <v>0.24158174686006045</v>
      </c>
      <c r="Z369" s="5">
        <v>1.2692566349555363E-6</v>
      </c>
      <c r="AA369" s="5">
        <v>0.24157763386902167</v>
      </c>
      <c r="AB369" s="5">
        <v>1.2085787624549708E-6</v>
      </c>
      <c r="AC369" s="5">
        <v>0.24157970277175389</v>
      </c>
      <c r="AD369" s="5">
        <v>8.8350866740858221E-7</v>
      </c>
      <c r="AE369" s="5">
        <v>0.23640259061648999</v>
      </c>
      <c r="AF369" s="5">
        <v>2.0133825267757454E-6</v>
      </c>
      <c r="AH369" s="5">
        <v>1.5541567265204413E-5</v>
      </c>
      <c r="AI369" s="5">
        <v>1.1917056456435817E-5</v>
      </c>
      <c r="AJ369" s="5">
        <v>3.544730604035546E-5</v>
      </c>
      <c r="AK369" s="5">
        <v>5.3323910142301268E-6</v>
      </c>
      <c r="AM369" s="6">
        <v>0.72354779693676952</v>
      </c>
      <c r="AO369" s="7">
        <v>23.758384718686187</v>
      </c>
      <c r="AP369" s="7">
        <v>-142.07086207618235</v>
      </c>
      <c r="AQ369" s="7">
        <v>-1.7174917875673046</v>
      </c>
      <c r="AR369" s="7">
        <v>77.051192180155326</v>
      </c>
      <c r="AT369" s="7">
        <v>102.66032839600925</v>
      </c>
      <c r="AU369" s="7">
        <v>-117.05817511264982</v>
      </c>
      <c r="AV369" s="7">
        <v>3.4465588214516174</v>
      </c>
      <c r="AW369" s="7">
        <v>40.632136165230648</v>
      </c>
      <c r="AY369" s="7">
        <v>3.4234604551208747</v>
      </c>
      <c r="AZ369" s="7">
        <v>-49.151708191086385</v>
      </c>
      <c r="BA369" s="7">
        <v>86.222941159341815</v>
      </c>
      <c r="BB369" s="7">
        <v>-48.351275755642575</v>
      </c>
      <c r="BD369" s="7">
        <v>81.347802568298988</v>
      </c>
      <c r="BE369" s="7">
        <v>35.314850352241578</v>
      </c>
      <c r="BF369" s="7">
        <v>-157.62296319987712</v>
      </c>
      <c r="BH369" s="99">
        <v>5.2924359367413531E-6</v>
      </c>
    </row>
    <row r="370" spans="1:60" x14ac:dyDescent="0.3">
      <c r="A370" s="23">
        <v>45511</v>
      </c>
      <c r="B370" s="11" t="s">
        <v>233</v>
      </c>
      <c r="C370" s="11" t="s">
        <v>84</v>
      </c>
      <c r="D370" s="11" t="s">
        <v>33</v>
      </c>
      <c r="E370" s="5">
        <v>1.1418375660979292</v>
      </c>
      <c r="F370" s="5">
        <v>4.3292613172084459E-6</v>
      </c>
      <c r="G370" s="5">
        <v>1.1418328741631547</v>
      </c>
      <c r="H370" s="5">
        <v>3.9795585569130956E-6</v>
      </c>
      <c r="I370" s="5">
        <v>1.1418352201305424</v>
      </c>
      <c r="J370" s="5">
        <v>2.9426427396892999E-6</v>
      </c>
      <c r="K370" s="5">
        <v>0.51210302429069787</v>
      </c>
      <c r="L370" s="5">
        <v>1.57848712805219E-6</v>
      </c>
      <c r="M370" s="5">
        <v>0.51210227840961398</v>
      </c>
      <c r="N370" s="5">
        <v>1.6256564689389799E-6</v>
      </c>
      <c r="O370" s="5">
        <v>0.51210265135015609</v>
      </c>
      <c r="P370" s="5">
        <v>1.1326145241321631E-6</v>
      </c>
      <c r="Q370" s="5">
        <v>0.34840566953953095</v>
      </c>
      <c r="R370" s="5">
        <v>1.2265063631385084E-6</v>
      </c>
      <c r="S370" s="5">
        <v>0.34840447423479848</v>
      </c>
      <c r="T370" s="5">
        <v>1.2932577226235165E-6</v>
      </c>
      <c r="U370" s="5">
        <v>0.34840448496988596</v>
      </c>
      <c r="V370" s="5">
        <v>1.2289809582303995E-6</v>
      </c>
      <c r="W370" s="5">
        <v>0.34840487568264616</v>
      </c>
      <c r="X370" s="5">
        <v>7.2179317240326426E-7</v>
      </c>
      <c r="Y370" s="5">
        <v>0.24158051793047094</v>
      </c>
      <c r="Z370" s="5">
        <v>1.5152446652685309E-6</v>
      </c>
      <c r="AA370" s="5">
        <v>0.24158016095438467</v>
      </c>
      <c r="AB370" s="5">
        <v>1.5848076294188433E-6</v>
      </c>
      <c r="AC370" s="5">
        <v>0.2415803402084705</v>
      </c>
      <c r="AD370" s="5">
        <v>1.0955823578065062E-6</v>
      </c>
      <c r="AE370" s="5">
        <v>0.23641121028181525</v>
      </c>
      <c r="AF370" s="5">
        <v>2.7651975172492759E-6</v>
      </c>
      <c r="AH370" s="5">
        <v>1.8627304958977338E-5</v>
      </c>
      <c r="AI370" s="5">
        <v>1.1375573148496195E-5</v>
      </c>
      <c r="AJ370" s="5">
        <v>4.3172606408215566E-5</v>
      </c>
      <c r="AK370" s="5">
        <v>4.4160023170054756E-6</v>
      </c>
      <c r="AM370" s="6">
        <v>0.72275208055251172</v>
      </c>
      <c r="AO370" s="7">
        <v>20.379343603993405</v>
      </c>
      <c r="AP370" s="7">
        <v>-134.80506680851877</v>
      </c>
      <c r="AQ370" s="7">
        <v>6.1447281476390003</v>
      </c>
      <c r="AR370" s="7">
        <v>69.555648053443164</v>
      </c>
      <c r="AT370" s="7">
        <v>89.829633181492952</v>
      </c>
      <c r="AU370" s="7">
        <v>-116.70961159782055</v>
      </c>
      <c r="AV370" s="7">
        <v>10.806911367788885</v>
      </c>
      <c r="AW370" s="7">
        <v>37.215964784120814</v>
      </c>
      <c r="AY370" s="7">
        <v>11.232325216381511</v>
      </c>
      <c r="AZ370" s="7">
        <v>-50.154534697366415</v>
      </c>
      <c r="BA370" s="7">
        <v>77.363050403400635</v>
      </c>
      <c r="BB370" s="7">
        <v>-50.460378067773703</v>
      </c>
      <c r="BD370" s="7">
        <v>71.11905115020356</v>
      </c>
      <c r="BE370" s="7">
        <v>21.366941911571402</v>
      </c>
      <c r="BF370" s="7">
        <v>-129.60208146550744</v>
      </c>
      <c r="BH370" s="99">
        <v>1.3424216756667899E-6</v>
      </c>
    </row>
    <row r="371" spans="1:60" x14ac:dyDescent="0.3">
      <c r="A371" s="23">
        <v>45511</v>
      </c>
      <c r="B371" s="11" t="s">
        <v>233</v>
      </c>
      <c r="C371" s="11" t="s">
        <v>154</v>
      </c>
      <c r="D371" s="11" t="s">
        <v>33</v>
      </c>
      <c r="E371" s="5">
        <v>1.1418406670298455</v>
      </c>
      <c r="F371" s="5">
        <v>3.0634052842531158E-6</v>
      </c>
      <c r="G371" s="5">
        <v>1.1418416931467941</v>
      </c>
      <c r="H371" s="5">
        <v>3.1450475467950711E-6</v>
      </c>
      <c r="I371" s="5">
        <v>1.1418411822207342</v>
      </c>
      <c r="J371" s="5">
        <v>2.1947545459241975E-6</v>
      </c>
      <c r="K371" s="5">
        <v>0.51210450631025273</v>
      </c>
      <c r="L371" s="5">
        <v>1.196787695725883E-6</v>
      </c>
      <c r="M371" s="5">
        <v>0.5121048510601548</v>
      </c>
      <c r="N371" s="5">
        <v>1.1735940765603085E-6</v>
      </c>
      <c r="O371" s="5">
        <v>0.51210467825605466</v>
      </c>
      <c r="P371" s="5">
        <v>8.3785086741746053E-7</v>
      </c>
      <c r="Q371" s="5">
        <v>0.348405877167343</v>
      </c>
      <c r="R371" s="5">
        <v>8.8850515900724755E-7</v>
      </c>
      <c r="S371" s="5">
        <v>0.34840446632986416</v>
      </c>
      <c r="T371" s="5">
        <v>8.7448905481272234E-7</v>
      </c>
      <c r="U371" s="5">
        <v>0.3484043354465462</v>
      </c>
      <c r="V371" s="5">
        <v>9.0582809501985618E-7</v>
      </c>
      <c r="W371" s="5">
        <v>0.34840488962231997</v>
      </c>
      <c r="X371" s="5">
        <v>5.1446556693834419E-7</v>
      </c>
      <c r="Y371" s="5">
        <v>0.24158054508076954</v>
      </c>
      <c r="Z371" s="5">
        <v>1.2350513853369215E-6</v>
      </c>
      <c r="AA371" s="5">
        <v>0.24158031281234818</v>
      </c>
      <c r="AB371" s="5">
        <v>1.3080384629663301E-6</v>
      </c>
      <c r="AC371" s="5">
        <v>0.24158042771411439</v>
      </c>
      <c r="AD371" s="5">
        <v>8.9974344733125552E-7</v>
      </c>
      <c r="AE371" s="5">
        <v>0.23640707915880085</v>
      </c>
      <c r="AF371" s="5">
        <v>2.1693157564704448E-6</v>
      </c>
      <c r="AH371" s="5">
        <v>1.7306087510934514E-5</v>
      </c>
      <c r="AI371" s="5">
        <v>7.5854715688435455E-6</v>
      </c>
      <c r="AJ371" s="5">
        <v>4.6247996566669715E-5</v>
      </c>
      <c r="AK371" s="5">
        <v>3.9516472582937109E-6</v>
      </c>
      <c r="AM371" s="6">
        <v>0.72226199386462075</v>
      </c>
      <c r="AO371" s="7">
        <v>29.503524640928092</v>
      </c>
      <c r="AP371" s="7">
        <v>-135.82222485464257</v>
      </c>
      <c r="AQ371" s="7">
        <v>13.350836689074441</v>
      </c>
      <c r="AR371" s="7">
        <v>73.929249110982198</v>
      </c>
      <c r="AT371" s="7">
        <v>96.936154943216835</v>
      </c>
      <c r="AU371" s="7">
        <v>-113.55301463811251</v>
      </c>
      <c r="AV371" s="7">
        <v>14.172841260817748</v>
      </c>
      <c r="AW371" s="7">
        <v>37.393294106013997</v>
      </c>
      <c r="AY371" s="7">
        <v>12.662837259869164</v>
      </c>
      <c r="AZ371" s="7">
        <v>-51.827486049593752</v>
      </c>
      <c r="BA371" s="7">
        <v>78.352102683476588</v>
      </c>
      <c r="BB371" s="7">
        <v>-48.3882423020221</v>
      </c>
      <c r="BD371" s="7">
        <v>64.964104516285204</v>
      </c>
      <c r="BE371" s="7">
        <v>25.002355418690669</v>
      </c>
      <c r="BF371" s="7">
        <v>-132.93890200727355</v>
      </c>
      <c r="BH371" s="99">
        <v>3.5280516500233204E-6</v>
      </c>
    </row>
    <row r="372" spans="1:60" x14ac:dyDescent="0.3">
      <c r="A372" s="23">
        <v>45514</v>
      </c>
      <c r="B372" s="11" t="s">
        <v>233</v>
      </c>
      <c r="C372" s="11" t="s">
        <v>19</v>
      </c>
      <c r="D372" s="11" t="s">
        <v>33</v>
      </c>
      <c r="E372" s="5">
        <v>1.1418370641671514</v>
      </c>
      <c r="F372" s="5">
        <v>3.0388528879137107E-6</v>
      </c>
      <c r="G372" s="5">
        <v>1.1418427869096357</v>
      </c>
      <c r="H372" s="5">
        <v>3.0381335697032257E-6</v>
      </c>
      <c r="I372" s="5">
        <v>1.1418399368481602</v>
      </c>
      <c r="J372" s="5">
        <v>2.1537273065871704E-6</v>
      </c>
      <c r="K372" s="5">
        <v>0.51210525018477349</v>
      </c>
      <c r="L372" s="5">
        <v>1.2001554814124645E-6</v>
      </c>
      <c r="M372" s="5">
        <v>0.51210502237520517</v>
      </c>
      <c r="N372" s="5">
        <v>1.1064035000004304E-6</v>
      </c>
      <c r="O372" s="5">
        <v>0.51210513618893694</v>
      </c>
      <c r="P372" s="5">
        <v>8.1581130525573716E-7</v>
      </c>
      <c r="Q372" s="5">
        <v>0.34840699088070765</v>
      </c>
      <c r="R372" s="5">
        <v>8.6732124061308744E-7</v>
      </c>
      <c r="S372" s="5">
        <v>0.3484057172650018</v>
      </c>
      <c r="T372" s="5">
        <v>8.8659773773084698E-7</v>
      </c>
      <c r="U372" s="5">
        <v>0.3484055166365741</v>
      </c>
      <c r="V372" s="5">
        <v>8.8858821556084399E-7</v>
      </c>
      <c r="W372" s="5">
        <v>0.34840607501108989</v>
      </c>
      <c r="X372" s="5">
        <v>5.092020828526264E-7</v>
      </c>
      <c r="Y372" s="5">
        <v>0.24157824676662235</v>
      </c>
      <c r="Z372" s="5">
        <v>1.1130097116237302E-6</v>
      </c>
      <c r="AA372" s="5">
        <v>0.24158170128975098</v>
      </c>
      <c r="AB372" s="5">
        <v>1.1452298129731159E-6</v>
      </c>
      <c r="AC372" s="5">
        <v>0.24157997126898254</v>
      </c>
      <c r="AD372" s="5">
        <v>8.0408871771359159E-7</v>
      </c>
      <c r="AE372" s="5">
        <v>0.23640500894038277</v>
      </c>
      <c r="AF372" s="5">
        <v>1.8844382606473996E-6</v>
      </c>
      <c r="AH372" s="5">
        <v>1.3586216207746117E-5</v>
      </c>
      <c r="AI372" s="5">
        <v>7.6557010472359812E-6</v>
      </c>
      <c r="AJ372" s="5">
        <v>3.9183754998713031E-5</v>
      </c>
      <c r="AK372" s="5">
        <v>3.6614922704035156E-6</v>
      </c>
      <c r="AM372" s="6">
        <v>0.72260302305169588</v>
      </c>
      <c r="AO372" s="7">
        <v>26.240792510900945</v>
      </c>
      <c r="AP372" s="7">
        <v>-129.73845295716214</v>
      </c>
      <c r="AQ372" s="7">
        <v>4.2849080446050181</v>
      </c>
      <c r="AR372" s="7">
        <v>77.261562056119004</v>
      </c>
      <c r="AT372" s="7">
        <v>100.59376530979769</v>
      </c>
      <c r="AU372" s="7">
        <v>-107.78754739448893</v>
      </c>
      <c r="AV372" s="7">
        <v>6.8476438883635637</v>
      </c>
      <c r="AW372" s="7">
        <v>40.632605437185276</v>
      </c>
      <c r="AY372" s="7">
        <v>22.248878829955743</v>
      </c>
      <c r="AZ372" s="7">
        <v>-56.929215245582476</v>
      </c>
      <c r="BA372" s="7">
        <v>82.171356516669292</v>
      </c>
      <c r="BB372" s="7">
        <v>-42.932487545166431</v>
      </c>
      <c r="BD372" s="7">
        <v>52.451110071904949</v>
      </c>
      <c r="BE372" s="7">
        <v>17.318917333142281</v>
      </c>
      <c r="BF372" s="7">
        <v>-124.96974418485519</v>
      </c>
      <c r="BH372" s="99">
        <v>2.5862481904105238E-6</v>
      </c>
    </row>
    <row r="373" spans="1:60" x14ac:dyDescent="0.3">
      <c r="A373" s="23">
        <v>45516</v>
      </c>
      <c r="B373" s="11" t="s">
        <v>233</v>
      </c>
      <c r="C373" s="11" t="s">
        <v>108</v>
      </c>
      <c r="D373" s="11" t="s">
        <v>33</v>
      </c>
      <c r="E373" s="5">
        <v>1.1418371707139114</v>
      </c>
      <c r="F373" s="5">
        <v>4.0686051117901436E-6</v>
      </c>
      <c r="G373" s="5">
        <v>1.1418340646920921</v>
      </c>
      <c r="H373" s="5">
        <v>4.3843248388290854E-6</v>
      </c>
      <c r="I373" s="5">
        <v>1.1418356128244336</v>
      </c>
      <c r="J373" s="5">
        <v>2.9914846322809174E-6</v>
      </c>
      <c r="K373" s="5">
        <v>0.51210454763236557</v>
      </c>
      <c r="L373" s="5">
        <v>1.6838850632462725E-6</v>
      </c>
      <c r="M373" s="5">
        <v>0.51210292785169031</v>
      </c>
      <c r="N373" s="5">
        <v>1.6113883195595737E-6</v>
      </c>
      <c r="O373" s="5">
        <v>0.51210374365363653</v>
      </c>
      <c r="P373" s="5">
        <v>1.1663085538244673E-6</v>
      </c>
      <c r="Q373" s="5">
        <v>0.34840588749575008</v>
      </c>
      <c r="R373" s="5">
        <v>1.3387710685336715E-6</v>
      </c>
      <c r="S373" s="5">
        <v>0.34840642056224441</v>
      </c>
      <c r="T373" s="5">
        <v>1.1792796728383509E-6</v>
      </c>
      <c r="U373" s="5">
        <v>0.34840489382826723</v>
      </c>
      <c r="V373" s="5">
        <v>1.2582721097009344E-6</v>
      </c>
      <c r="W373" s="5">
        <v>0.34840573353352178</v>
      </c>
      <c r="X373" s="5">
        <v>7.2773321537437452E-7</v>
      </c>
      <c r="Y373" s="5">
        <v>0.24158299963258353</v>
      </c>
      <c r="Z373" s="5">
        <v>1.6647574196880592E-6</v>
      </c>
      <c r="AA373" s="5">
        <v>0.24157771615293938</v>
      </c>
      <c r="AB373" s="5">
        <v>1.6946436131093091E-6</v>
      </c>
      <c r="AC373" s="5">
        <v>0.24158037999937076</v>
      </c>
      <c r="AD373" s="5">
        <v>1.1992658477216439E-6</v>
      </c>
      <c r="AE373" s="5">
        <v>0.23640814763885112</v>
      </c>
      <c r="AF373" s="5">
        <v>2.7512895096630254E-6</v>
      </c>
      <c r="AH373" s="5">
        <v>1.3513853739991782E-5</v>
      </c>
      <c r="AI373" s="5">
        <v>6.5990130242008981E-6</v>
      </c>
      <c r="AJ373" s="5">
        <v>3.6734273212006903E-5</v>
      </c>
      <c r="AK373" s="5">
        <v>4.8226978637156369E-6</v>
      </c>
      <c r="AM373" s="6">
        <v>0.72284962887309356</v>
      </c>
      <c r="AO373" s="7">
        <v>30.489300536284958</v>
      </c>
      <c r="AP373" s="7">
        <v>-146.61041786356856</v>
      </c>
      <c r="AQ373" s="7">
        <v>11.953050137236687</v>
      </c>
      <c r="AR373" s="7">
        <v>70.758225191758228</v>
      </c>
      <c r="AT373" s="7">
        <v>104.76207664922299</v>
      </c>
      <c r="AU373" s="7">
        <v>-121.83907778851034</v>
      </c>
      <c r="AV373" s="7">
        <v>7.7515742051836867</v>
      </c>
      <c r="AW373" s="7">
        <v>35.307250297211823</v>
      </c>
      <c r="AY373" s="7">
        <v>6.4531434249559538</v>
      </c>
      <c r="AZ373" s="7">
        <v>-51.797945664122658</v>
      </c>
      <c r="BA373" s="7">
        <v>89.655792005816082</v>
      </c>
      <c r="BB373" s="7">
        <v>-49.692918050792123</v>
      </c>
      <c r="BD373" s="7">
        <v>67.282550467062663</v>
      </c>
      <c r="BE373" s="7">
        <v>43.259702716458293</v>
      </c>
      <c r="BF373" s="7">
        <v>-147.58548354132373</v>
      </c>
      <c r="BH373" s="99">
        <v>6.0876971124051376E-7</v>
      </c>
    </row>
    <row r="374" spans="1:60" x14ac:dyDescent="0.3">
      <c r="A374" s="23">
        <v>45519</v>
      </c>
      <c r="B374" s="11" t="s">
        <v>233</v>
      </c>
      <c r="C374" s="11" t="s">
        <v>36</v>
      </c>
      <c r="D374" s="11" t="s">
        <v>33</v>
      </c>
      <c r="E374" s="5">
        <v>1.1418394798375691</v>
      </c>
      <c r="F374" s="5">
        <v>4.1971103299443796E-6</v>
      </c>
      <c r="G374" s="5">
        <v>1.141840911034427</v>
      </c>
      <c r="H374" s="5">
        <v>4.2145130621238059E-6</v>
      </c>
      <c r="I374" s="5">
        <v>1.14184019645392</v>
      </c>
      <c r="J374" s="5">
        <v>2.9723567733889121E-6</v>
      </c>
      <c r="K374" s="5">
        <v>0.51210399431475062</v>
      </c>
      <c r="L374" s="5">
        <v>1.6323011868032018E-6</v>
      </c>
      <c r="M374" s="5">
        <v>0.51210289729578495</v>
      </c>
      <c r="N374" s="5">
        <v>1.6356107526392838E-6</v>
      </c>
      <c r="O374" s="5">
        <v>0.5121034473591195</v>
      </c>
      <c r="P374" s="5">
        <v>1.1552992496003326E-6</v>
      </c>
      <c r="Q374" s="5">
        <v>0.34840684510204506</v>
      </c>
      <c r="R374" s="5">
        <v>1.2108340635131397E-6</v>
      </c>
      <c r="S374" s="5">
        <v>0.34840577129089206</v>
      </c>
      <c r="T374" s="5">
        <v>1.2425550487567019E-6</v>
      </c>
      <c r="U374" s="5">
        <v>0.34840540620074356</v>
      </c>
      <c r="V374" s="5">
        <v>1.3128576706444791E-6</v>
      </c>
      <c r="W374" s="5">
        <v>0.34840600427665952</v>
      </c>
      <c r="X374" s="5">
        <v>7.2581068165245751E-7</v>
      </c>
      <c r="Y374" s="5">
        <v>0.24158173387948362</v>
      </c>
      <c r="Z374" s="5">
        <v>1.5629149817859982E-6</v>
      </c>
      <c r="AA374" s="5">
        <v>0.24157805062858725</v>
      </c>
      <c r="AB374" s="5">
        <v>1.5037858760123886E-6</v>
      </c>
      <c r="AC374" s="5">
        <v>0.24157988450526055</v>
      </c>
      <c r="AD374" s="5">
        <v>1.0922728424042425E-6</v>
      </c>
      <c r="AE374" s="5">
        <v>0.23640577046804531</v>
      </c>
      <c r="AF374" s="5">
        <v>2.6946459548199656E-6</v>
      </c>
      <c r="AH374" s="5">
        <v>1.3488457876993609E-5</v>
      </c>
      <c r="AI374" s="5">
        <v>6.3095262325807256E-6</v>
      </c>
      <c r="AJ374" s="5">
        <v>3.8257778895942213E-5</v>
      </c>
      <c r="AK374" s="5">
        <v>5.8428600474573317E-6</v>
      </c>
      <c r="AM374" s="6">
        <v>0.72279397772839682</v>
      </c>
      <c r="AO374" s="7">
        <v>15.368424807649106</v>
      </c>
      <c r="AP374" s="7">
        <v>-138.3848473187621</v>
      </c>
      <c r="AQ374" s="7">
        <v>11.663009237050659</v>
      </c>
      <c r="AR374" s="7">
        <v>77.859718861761351</v>
      </c>
      <c r="AT374" s="7">
        <v>91.021454457829165</v>
      </c>
      <c r="AU374" s="7">
        <v>-118.43552671497726</v>
      </c>
      <c r="AV374" s="7">
        <v>12.048325904734369</v>
      </c>
      <c r="AW374" s="7">
        <v>43.695371526153437</v>
      </c>
      <c r="AY374" s="7">
        <v>11.249064191032332</v>
      </c>
      <c r="AZ374" s="7">
        <v>-46.85031586060262</v>
      </c>
      <c r="BA374" s="7">
        <v>80.386992933334511</v>
      </c>
      <c r="BB374" s="7">
        <v>-42.389831141909085</v>
      </c>
      <c r="BD374" s="7">
        <v>72.176923641809054</v>
      </c>
      <c r="BE374" s="7">
        <v>20.251700228790526</v>
      </c>
      <c r="BF374" s="7">
        <v>-141.39396941947879</v>
      </c>
      <c r="BH374" s="101">
        <v>1.3851441742876315E-6</v>
      </c>
    </row>
    <row r="375" spans="1:60" x14ac:dyDescent="0.3">
      <c r="A375" s="23">
        <v>45521</v>
      </c>
      <c r="B375" s="11" t="s">
        <v>233</v>
      </c>
      <c r="C375" s="11" t="s">
        <v>89</v>
      </c>
      <c r="D375" s="11" t="s">
        <v>33</v>
      </c>
      <c r="E375" s="5">
        <v>1.1418411682694136</v>
      </c>
      <c r="F375" s="5">
        <v>3.0911484265262993E-6</v>
      </c>
      <c r="G375" s="5">
        <v>1.1418398352423056</v>
      </c>
      <c r="H375" s="5">
        <v>3.1735917915301909E-6</v>
      </c>
      <c r="I375" s="5">
        <v>1.1418404996058156</v>
      </c>
      <c r="J375" s="5">
        <v>2.2147412837308337E-6</v>
      </c>
      <c r="K375" s="5">
        <v>0.51210593944025973</v>
      </c>
      <c r="L375" s="5">
        <v>1.201847913065819E-6</v>
      </c>
      <c r="M375" s="5">
        <v>0.51210376662857204</v>
      </c>
      <c r="N375" s="5">
        <v>1.1460871574537577E-6</v>
      </c>
      <c r="O375" s="5">
        <v>0.51210485653894944</v>
      </c>
      <c r="P375" s="5">
        <v>8.3244266066991499E-7</v>
      </c>
      <c r="Q375" s="5">
        <v>0.34840739348535915</v>
      </c>
      <c r="R375" s="5">
        <v>8.459007568453101E-7</v>
      </c>
      <c r="S375" s="5">
        <v>0.34840636284711402</v>
      </c>
      <c r="T375" s="5">
        <v>9.2359531288956964E-7</v>
      </c>
      <c r="U375" s="5">
        <v>0.34840514271121942</v>
      </c>
      <c r="V375" s="5">
        <v>9.3632044076092428E-7</v>
      </c>
      <c r="W375" s="5">
        <v>0.34840629726104355</v>
      </c>
      <c r="X375" s="5">
        <v>5.2282244039293263E-7</v>
      </c>
      <c r="Y375" s="5">
        <v>0.24157947247440895</v>
      </c>
      <c r="Z375" s="5">
        <v>1.1567759542741756E-6</v>
      </c>
      <c r="AA375" s="5">
        <v>0.24158090070807442</v>
      </c>
      <c r="AB375" s="5">
        <v>1.1479829187692054E-6</v>
      </c>
      <c r="AC375" s="5">
        <v>0.24158017971371129</v>
      </c>
      <c r="AD375" s="5">
        <v>8.1563657557183309E-7</v>
      </c>
      <c r="AE375" s="5">
        <v>0.23640076557837389</v>
      </c>
      <c r="AF375" s="5">
        <v>1.9553809627193619E-6</v>
      </c>
      <c r="AH375" s="5">
        <v>1.493898614736088E-5</v>
      </c>
      <c r="AI375" s="5">
        <v>7.4278897832016273E-6</v>
      </c>
      <c r="AJ375" s="5">
        <v>4.3188212165752788E-5</v>
      </c>
      <c r="AK375" s="5">
        <v>4.0430893343492714E-6</v>
      </c>
      <c r="AM375" s="6">
        <v>0.72234860202275342</v>
      </c>
      <c r="AO375" s="7">
        <v>32.533745139673442</v>
      </c>
      <c r="AP375" s="7">
        <v>-152.13596710972331</v>
      </c>
      <c r="AQ375" s="7">
        <v>6.8718626673458516</v>
      </c>
      <c r="AR375" s="7">
        <v>83.22088932000149</v>
      </c>
      <c r="AT375" s="7">
        <v>119.20348895033683</v>
      </c>
      <c r="AU375" s="7">
        <v>-132.66744872386658</v>
      </c>
      <c r="AV375" s="7">
        <v>12.214384824682512</v>
      </c>
      <c r="AW375" s="7">
        <v>39.637109646495361</v>
      </c>
      <c r="AY375" s="7">
        <v>17.428731322599589</v>
      </c>
      <c r="AZ375" s="7">
        <v>-56.098373569901661</v>
      </c>
      <c r="BA375" s="7">
        <v>97.511627772162157</v>
      </c>
      <c r="BB375" s="7">
        <v>-56.428357166571352</v>
      </c>
      <c r="BD375" s="7">
        <v>79.264531712697206</v>
      </c>
      <c r="BE375" s="7">
        <v>25.422502780703127</v>
      </c>
      <c r="BF375" s="7">
        <v>-149.20887290503782</v>
      </c>
      <c r="BH375" s="99">
        <v>1.2323537192303982E-6</v>
      </c>
    </row>
    <row r="376" spans="1:60" x14ac:dyDescent="0.3">
      <c r="A376" s="23">
        <v>45522</v>
      </c>
      <c r="B376" s="11" t="s">
        <v>233</v>
      </c>
      <c r="C376" s="11" t="s">
        <v>37</v>
      </c>
      <c r="D376" s="11" t="s">
        <v>33</v>
      </c>
      <c r="E376" s="5">
        <v>1.1418403233153651</v>
      </c>
      <c r="F376" s="5">
        <v>3.487226942064864E-6</v>
      </c>
      <c r="G376" s="5">
        <v>1.1418379655211084</v>
      </c>
      <c r="H376" s="5">
        <v>3.3618280745705865E-6</v>
      </c>
      <c r="I376" s="5">
        <v>1.1418391516761781</v>
      </c>
      <c r="J376" s="5">
        <v>2.4224484137885733E-6</v>
      </c>
      <c r="K376" s="5">
        <v>0.51210441468811074</v>
      </c>
      <c r="L376" s="5">
        <v>1.3312709291314091E-6</v>
      </c>
      <c r="M376" s="5">
        <v>0.51210356809618696</v>
      </c>
      <c r="N376" s="5">
        <v>1.2286082982790779E-6</v>
      </c>
      <c r="O376" s="5">
        <v>0.5121039924954407</v>
      </c>
      <c r="P376" s="5">
        <v>9.0592385454415928E-7</v>
      </c>
      <c r="Q376" s="5">
        <v>0.34840546465363287</v>
      </c>
      <c r="R376" s="5">
        <v>1.0393676530271481E-6</v>
      </c>
      <c r="S376" s="5">
        <v>0.3484038608995858</v>
      </c>
      <c r="T376" s="5">
        <v>1.0116141099056017E-6</v>
      </c>
      <c r="U376" s="5">
        <v>0.34840449141913377</v>
      </c>
      <c r="V376" s="5">
        <v>1.0835300600794477E-6</v>
      </c>
      <c r="W376" s="5">
        <v>0.34840460476005009</v>
      </c>
      <c r="X376" s="5">
        <v>6.0413337796600171E-7</v>
      </c>
      <c r="Y376" s="5">
        <v>0.24158029322455282</v>
      </c>
      <c r="Z376" s="5">
        <v>1.3273032897090089E-6</v>
      </c>
      <c r="AA376" s="5">
        <v>0.24158214475560091</v>
      </c>
      <c r="AB376" s="5">
        <v>1.4104936060618037E-6</v>
      </c>
      <c r="AC376" s="5">
        <v>0.24158122463990953</v>
      </c>
      <c r="AD376" s="5">
        <v>9.6990179212911404E-7</v>
      </c>
      <c r="AE376" s="5">
        <v>0.23640883958285833</v>
      </c>
      <c r="AF376" s="5">
        <v>2.2292827467611352E-6</v>
      </c>
      <c r="AH376" s="5">
        <v>1.4745301943846897E-5</v>
      </c>
      <c r="AI376" s="5">
        <v>8.5008506789621797E-6</v>
      </c>
      <c r="AJ376" s="5">
        <v>4.328201785295779E-5</v>
      </c>
      <c r="AK376" s="5">
        <v>4.8551477602752992E-6</v>
      </c>
      <c r="AM376" s="6">
        <v>0.72253478648475589</v>
      </c>
      <c r="AO376" s="7">
        <v>25.293552282423803</v>
      </c>
      <c r="AP376" s="7">
        <v>-138.57022112118145</v>
      </c>
      <c r="AQ376" s="7">
        <v>8.9295317096116378</v>
      </c>
      <c r="AR376" s="7">
        <v>75.387086206024634</v>
      </c>
      <c r="AT376" s="7">
        <v>97.70984559009932</v>
      </c>
      <c r="AU376" s="7">
        <v>-113.74209972658811</v>
      </c>
      <c r="AV376" s="7">
        <v>5.5346597842564904</v>
      </c>
      <c r="AW376" s="7">
        <v>42.237069499018176</v>
      </c>
      <c r="AY376" s="7">
        <v>13.046254876192265</v>
      </c>
      <c r="AZ376" s="7">
        <v>-55.436613827897219</v>
      </c>
      <c r="BA376" s="7">
        <v>76.04069231881283</v>
      </c>
      <c r="BB376" s="7">
        <v>-47.123775553492564</v>
      </c>
      <c r="BD376" s="7">
        <v>80.113462303632588</v>
      </c>
      <c r="BE376" s="7">
        <v>21.78784060280492</v>
      </c>
      <c r="BF376" s="7">
        <v>-124.8746270193779</v>
      </c>
      <c r="BH376" s="99">
        <v>2.774785268331754E-6</v>
      </c>
    </row>
    <row r="377" spans="1:60" x14ac:dyDescent="0.3">
      <c r="H377" s="20" t="s">
        <v>10</v>
      </c>
      <c r="I377" s="5">
        <f>AVERAGE(I369:I376)</f>
        <v>1.141838962308702</v>
      </c>
      <c r="N377" s="20" t="s">
        <v>10</v>
      </c>
      <c r="O377" s="5">
        <f>AVERAGE(O369:O376)</f>
        <v>0.51210421254872174</v>
      </c>
      <c r="V377" s="20" t="s">
        <v>10</v>
      </c>
      <c r="W377" s="5">
        <f>AVERAGE(W369:W376)</f>
        <v>0.34840552132491082</v>
      </c>
      <c r="AB377" s="20" t="s">
        <v>10</v>
      </c>
      <c r="AC377" s="5">
        <f>AVERAGE(AC369:AC376)</f>
        <v>0.24158026385269671</v>
      </c>
      <c r="AD377" s="20" t="s">
        <v>10</v>
      </c>
      <c r="AE377" s="5">
        <f>AVERAGE(AE369:AE376)</f>
        <v>0.2364061765332022</v>
      </c>
    </row>
    <row r="378" spans="1:60" x14ac:dyDescent="0.3">
      <c r="H378" s="19" t="s">
        <v>75</v>
      </c>
      <c r="I378" s="7" cm="1">
        <f t="array" ref="I378">2*STDEV(I369:I376/I377)*1000000</f>
        <v>3.9666330668722463</v>
      </c>
      <c r="N378" s="19" t="s">
        <v>75</v>
      </c>
      <c r="O378" s="7" cm="1">
        <f t="array" ref="O378">2*STDEV(O369:O376/O377)*1000000</f>
        <v>3.5365959591177947</v>
      </c>
      <c r="V378" s="19" t="s">
        <v>75</v>
      </c>
      <c r="W378" s="7" cm="1">
        <f t="array" ref="W378">2*STDEV(W369:W376/W377)*1000000</f>
        <v>3.6766447534357733</v>
      </c>
      <c r="AB378" s="19" t="s">
        <v>75</v>
      </c>
      <c r="AC378" s="7" cm="1">
        <f t="array" ref="AC378">2*STDEV(AC369:AC376/AC377)*1000000</f>
        <v>3.8586819383278623</v>
      </c>
      <c r="AD378" s="19" t="s">
        <v>75</v>
      </c>
      <c r="AE378" s="7" cm="1">
        <f t="array" ref="AE378">2*STDEV(AE369:AE376/AE377)*1000000</f>
        <v>28.741978588141606</v>
      </c>
    </row>
    <row r="379" spans="1:60" x14ac:dyDescent="0.3">
      <c r="A379" s="31" t="s">
        <v>235</v>
      </c>
      <c r="AG379" s="32"/>
      <c r="AL379" s="4"/>
      <c r="AN379" s="4"/>
    </row>
    <row r="380" spans="1:60" s="18" customFormat="1" ht="16.2" x14ac:dyDescent="0.35">
      <c r="A380" s="33" t="s">
        <v>0</v>
      </c>
      <c r="B380" s="26" t="s">
        <v>1</v>
      </c>
      <c r="C380" s="26" t="s">
        <v>2</v>
      </c>
      <c r="D380" s="26" t="s">
        <v>3</v>
      </c>
      <c r="E380" s="27" t="s">
        <v>41</v>
      </c>
      <c r="F380" s="27" t="s">
        <v>286</v>
      </c>
      <c r="G380" s="27" t="s">
        <v>42</v>
      </c>
      <c r="H380" s="27" t="s">
        <v>286</v>
      </c>
      <c r="I380" s="27" t="s">
        <v>43</v>
      </c>
      <c r="J380" s="27" t="s">
        <v>286</v>
      </c>
      <c r="K380" s="27" t="s">
        <v>44</v>
      </c>
      <c r="L380" s="27" t="s">
        <v>286</v>
      </c>
      <c r="M380" s="27" t="s">
        <v>45</v>
      </c>
      <c r="N380" s="27" t="s">
        <v>286</v>
      </c>
      <c r="O380" s="27" t="s">
        <v>46</v>
      </c>
      <c r="P380" s="27" t="s">
        <v>286</v>
      </c>
      <c r="Q380" s="27" t="s">
        <v>47</v>
      </c>
      <c r="R380" s="27" t="s">
        <v>286</v>
      </c>
      <c r="S380" s="27" t="s">
        <v>48</v>
      </c>
      <c r="T380" s="27" t="s">
        <v>286</v>
      </c>
      <c r="U380" s="27" t="s">
        <v>49</v>
      </c>
      <c r="V380" s="27" t="s">
        <v>286</v>
      </c>
      <c r="W380" s="27" t="s">
        <v>50</v>
      </c>
      <c r="X380" s="27" t="s">
        <v>286</v>
      </c>
      <c r="Y380" s="27" t="s">
        <v>51</v>
      </c>
      <c r="Z380" s="27" t="s">
        <v>286</v>
      </c>
      <c r="AA380" s="27" t="s">
        <v>52</v>
      </c>
      <c r="AB380" s="27" t="s">
        <v>286</v>
      </c>
      <c r="AC380" s="27" t="s">
        <v>53</v>
      </c>
      <c r="AD380" s="27" t="s">
        <v>286</v>
      </c>
      <c r="AE380" s="27" t="s">
        <v>54</v>
      </c>
      <c r="AF380" s="27" t="s">
        <v>286</v>
      </c>
      <c r="AG380" s="34"/>
      <c r="AH380" s="27" t="s">
        <v>55</v>
      </c>
      <c r="AI380" s="27" t="s">
        <v>56</v>
      </c>
      <c r="AJ380" s="27" t="s">
        <v>57</v>
      </c>
      <c r="AK380" s="27" t="s">
        <v>58</v>
      </c>
      <c r="AL380" s="28"/>
      <c r="AM380" s="27" t="s">
        <v>59</v>
      </c>
      <c r="AN380" s="35"/>
      <c r="AO380" s="30" t="s">
        <v>76</v>
      </c>
      <c r="AP380" s="36" t="s">
        <v>13</v>
      </c>
      <c r="AQ380" s="30" t="s">
        <v>77</v>
      </c>
      <c r="AR380" s="36" t="s">
        <v>13</v>
      </c>
      <c r="AS380" s="30" t="s">
        <v>78</v>
      </c>
      <c r="AT380" s="36" t="s">
        <v>13</v>
      </c>
      <c r="AU380" s="30" t="s">
        <v>79</v>
      </c>
      <c r="AV380" s="36" t="s">
        <v>13</v>
      </c>
      <c r="AW380" s="30" t="s">
        <v>80</v>
      </c>
      <c r="AX380" s="36" t="s">
        <v>13</v>
      </c>
      <c r="AY380" s="97"/>
      <c r="AZ380" s="98" t="s">
        <v>339</v>
      </c>
      <c r="BA380" s="100"/>
      <c r="BB380" s="27" t="s">
        <v>17</v>
      </c>
      <c r="BC380" s="30" t="s">
        <v>18</v>
      </c>
      <c r="BD380" s="14"/>
      <c r="BE380" s="14"/>
      <c r="BF380" s="14"/>
    </row>
    <row r="381" spans="1:60" x14ac:dyDescent="0.3">
      <c r="A381" s="23">
        <v>45517</v>
      </c>
      <c r="B381" s="11" t="s">
        <v>233</v>
      </c>
      <c r="C381" s="11" t="s">
        <v>28</v>
      </c>
      <c r="D381" s="11" t="s">
        <v>204</v>
      </c>
      <c r="E381" s="5">
        <v>1.1418364654396034</v>
      </c>
      <c r="F381" s="5">
        <v>2.9444145927890774E-6</v>
      </c>
      <c r="G381" s="5">
        <v>1.141836767509756</v>
      </c>
      <c r="H381" s="5">
        <v>2.9992570882412706E-6</v>
      </c>
      <c r="I381" s="5">
        <v>1.1418366163487126</v>
      </c>
      <c r="J381" s="5">
        <v>2.1006039665417187E-6</v>
      </c>
      <c r="K381" s="5">
        <v>0.51283172693357504</v>
      </c>
      <c r="L381" s="5">
        <v>1.2156496031689813E-6</v>
      </c>
      <c r="M381" s="5">
        <v>0.51283120554285777</v>
      </c>
      <c r="N381" s="5">
        <v>1.1473500033664682E-6</v>
      </c>
      <c r="O381" s="5">
        <v>0.51283146710865146</v>
      </c>
      <c r="P381" s="5">
        <v>8.3574801519874898E-7</v>
      </c>
      <c r="Q381" s="5">
        <v>0.34840567326243777</v>
      </c>
      <c r="R381" s="5">
        <v>9.0343987092351145E-7</v>
      </c>
      <c r="S381" s="5">
        <v>0.34840558529799281</v>
      </c>
      <c r="T381" s="5">
        <v>9.2146847708877571E-7</v>
      </c>
      <c r="U381" s="5">
        <v>0.34840516562687651</v>
      </c>
      <c r="V381" s="5">
        <v>9.2511780451852259E-7</v>
      </c>
      <c r="W381" s="5">
        <v>0.34840547465503496</v>
      </c>
      <c r="X381" s="5">
        <v>5.2906427400912863E-7</v>
      </c>
      <c r="Y381" s="5">
        <v>0.24158214501592756</v>
      </c>
      <c r="Z381" s="5">
        <v>1.1122929824927632E-6</v>
      </c>
      <c r="AA381" s="5">
        <v>0.2415789194753796</v>
      </c>
      <c r="AB381" s="5">
        <v>1.1703269842350306E-6</v>
      </c>
      <c r="AC381" s="5">
        <v>0.2415805242219215</v>
      </c>
      <c r="AD381" s="5">
        <v>8.1249859357121163E-7</v>
      </c>
      <c r="AE381" s="5">
        <v>0.23640833876551576</v>
      </c>
      <c r="AF381" s="5">
        <v>2.061556889222234E-6</v>
      </c>
      <c r="AH381" s="5">
        <v>1.3810611782830601E-5</v>
      </c>
      <c r="AI381" s="5">
        <v>2.0311193869428767E-5</v>
      </c>
      <c r="AJ381" s="5">
        <v>9.7366968316434251E-4</v>
      </c>
      <c r="AK381" s="5">
        <v>1.7381806631683766E-6</v>
      </c>
      <c r="AM381" s="6">
        <v>0.72248109432121976</v>
      </c>
      <c r="AO381" s="7">
        <f>(I381/I$377-1)*1000000</f>
        <v>-2.0545454015863385</v>
      </c>
      <c r="AP381" s="7">
        <f>MAX(J381/I381*1000000,I$378,'S-3 Medium-term 142Nd precision'!B$13)</f>
        <v>5.2299576815096689</v>
      </c>
      <c r="AQ381" s="10">
        <f t="shared" ref="AQ381" si="82">(O381/0.51263-1)*10000</f>
        <v>3.9300686392018669</v>
      </c>
      <c r="AR381" s="10">
        <f>MAX(P381/O381*10000,O$378/100,'S-3 Medium-term 142Nd precision'!C$13)</f>
        <v>4.3677561088252007E-2</v>
      </c>
      <c r="AS381" s="7">
        <f>(W381/W$377-1)*1000000</f>
        <v>-0.13395274467420393</v>
      </c>
      <c r="AT381" s="7">
        <f>MAX(X381/W381*1000000,W$378,'S-3 Medium-term 142Nd precision'!D$13)</f>
        <v>4.2687694666042457</v>
      </c>
      <c r="AU381" s="7">
        <f>(AC381/AC$377-1)*1000000</f>
        <v>1.0777752315060951</v>
      </c>
      <c r="AV381" s="7">
        <f>MAX(AD381/AC381*1000000,AC$378,'S-3 Medium-term 142Nd precision'!E$13)</f>
        <v>7.5988558913005573</v>
      </c>
      <c r="AW381" s="7">
        <f>(AE381/AE$377-1)*1000000</f>
        <v>9.1462598197367129</v>
      </c>
      <c r="AX381" s="7">
        <f>MAX(AF381/AE381*1000000,AE$378,'S-3 Medium-term 142Nd precision'!F$13)</f>
        <v>31.410209767983677</v>
      </c>
      <c r="AZ381" s="99">
        <v>3.3953334701245702E-6</v>
      </c>
      <c r="BB381" s="7" t="s">
        <v>236</v>
      </c>
      <c r="BC381" s="7" t="s">
        <v>247</v>
      </c>
    </row>
    <row r="382" spans="1:60" x14ac:dyDescent="0.3">
      <c r="A382" s="23">
        <v>45517</v>
      </c>
      <c r="B382" s="11" t="s">
        <v>233</v>
      </c>
      <c r="C382" s="11" t="s">
        <v>5</v>
      </c>
      <c r="D382" s="11" t="s">
        <v>176</v>
      </c>
      <c r="E382" s="5">
        <v>1.1418394741487217</v>
      </c>
      <c r="F382" s="5">
        <v>3.3069721064260068E-6</v>
      </c>
      <c r="G382" s="5">
        <v>1.141834366551876</v>
      </c>
      <c r="H382" s="5">
        <v>3.31653287797826E-6</v>
      </c>
      <c r="I382" s="5">
        <v>1.1418369292330734</v>
      </c>
      <c r="J382" s="5">
        <v>2.3455812809262012E-6</v>
      </c>
      <c r="K382" s="5">
        <v>0.51285967400844756</v>
      </c>
      <c r="L382" s="5">
        <v>1.2613120159420031E-6</v>
      </c>
      <c r="M382" s="5">
        <v>0.51286020449828817</v>
      </c>
      <c r="N382" s="5">
        <v>1.217102791967401E-6</v>
      </c>
      <c r="O382" s="5">
        <v>0.51285993994954893</v>
      </c>
      <c r="P382" s="5">
        <v>8.7606916009764141E-7</v>
      </c>
      <c r="Q382" s="5">
        <v>0.34840397311429688</v>
      </c>
      <c r="R382" s="5">
        <v>9.1933479806470342E-7</v>
      </c>
      <c r="S382" s="5">
        <v>0.34840385769283105</v>
      </c>
      <c r="T382" s="5">
        <v>9.5649248480682611E-7</v>
      </c>
      <c r="U382" s="5">
        <v>0.34840475788298586</v>
      </c>
      <c r="V382" s="5">
        <v>1.013336486014853E-6</v>
      </c>
      <c r="W382" s="5">
        <v>0.34840419727167204</v>
      </c>
      <c r="X382" s="5">
        <v>5.5663813494069345E-7</v>
      </c>
      <c r="Y382" s="5">
        <v>0.24158341658535643</v>
      </c>
      <c r="Z382" s="5">
        <v>1.326393535676966E-6</v>
      </c>
      <c r="AA382" s="5">
        <v>0.2415778659405137</v>
      </c>
      <c r="AB382" s="5">
        <v>1.1635448801563976E-6</v>
      </c>
      <c r="AC382" s="5">
        <v>0.24158065342473362</v>
      </c>
      <c r="AD382" s="5">
        <v>8.9751618856409074E-7</v>
      </c>
      <c r="AE382" s="5">
        <v>0.23640371065485233</v>
      </c>
      <c r="AF382" s="5">
        <v>2.1969162277089905E-6</v>
      </c>
      <c r="AH382" s="5">
        <v>1.7274748716121003E-4</v>
      </c>
      <c r="AI382" s="5">
        <v>5.7591480660874343E-6</v>
      </c>
      <c r="AJ382" s="5">
        <v>9.8316499217367698E-3</v>
      </c>
      <c r="AK382" s="5">
        <v>1.1796260901050402E-6</v>
      </c>
      <c r="AM382" s="6">
        <v>0.72293004195193944</v>
      </c>
      <c r="AO382" s="7">
        <f t="shared" ref="AO382:AO391" si="83">(I382/I$377-1)*1000000</f>
        <v>-1.7805274610260824</v>
      </c>
      <c r="AP382" s="7">
        <f>MAX(J382/I382*1000000,I$378,'S-3 Medium-term 142Nd precision'!B$13)</f>
        <v>5.2299576815096689</v>
      </c>
      <c r="AQ382" s="10">
        <f t="shared" ref="AQ382:AQ391" si="84">(O382/0.51263-1)*10000</f>
        <v>4.4854953777373474</v>
      </c>
      <c r="AR382" s="10">
        <f>MAX(P382/O382*10000,O$378/100,'S-3 Medium-term 142Nd precision'!C$13)</f>
        <v>4.3677561088252007E-2</v>
      </c>
      <c r="AS382" s="7">
        <f t="shared" ref="AS382:AS391" si="85">(W382/W$377-1)*1000000</f>
        <v>-3.8003222042615192</v>
      </c>
      <c r="AT382" s="7">
        <f>MAX(X382/W382*1000000,W$378,'S-3 Medium-term 142Nd precision'!D$13)</f>
        <v>4.2687694666042457</v>
      </c>
      <c r="AU382" s="7">
        <f t="shared" ref="AU382:AU391" si="86">(AC382/AC$377-1)*1000000</f>
        <v>1.6125987722936941</v>
      </c>
      <c r="AV382" s="7">
        <f>MAX(AD382/AC382*1000000,AC$378,'S-3 Medium-term 142Nd precision'!E$13)</f>
        <v>7.5988558913005573</v>
      </c>
      <c r="AW382" s="7">
        <f t="shared" ref="AW382:AW391" si="87">(AE382/AE$377-1)*1000000</f>
        <v>-10.430684959428227</v>
      </c>
      <c r="AX382" s="7">
        <f>MAX(AF382/AE382*1000000,AE$378,'S-3 Medium-term 142Nd precision'!F$13)</f>
        <v>31.410209767983677</v>
      </c>
      <c r="AZ382" s="99">
        <v>4.3467528785899135E-6</v>
      </c>
      <c r="BB382" s="7" t="s">
        <v>237</v>
      </c>
      <c r="BC382" s="7" t="s">
        <v>247</v>
      </c>
    </row>
    <row r="383" spans="1:60" x14ac:dyDescent="0.3">
      <c r="A383" s="23">
        <v>45518</v>
      </c>
      <c r="B383" s="11" t="s">
        <v>233</v>
      </c>
      <c r="C383" s="11" t="s">
        <v>34</v>
      </c>
      <c r="D383" s="11" t="s">
        <v>22</v>
      </c>
      <c r="E383" s="5">
        <v>1.1418391535172956</v>
      </c>
      <c r="F383" s="5">
        <v>3.1713280580429632E-6</v>
      </c>
      <c r="G383" s="5">
        <v>1.1418402384693642</v>
      </c>
      <c r="H383" s="5">
        <v>3.1972571009190423E-6</v>
      </c>
      <c r="I383" s="5">
        <v>1.1418397005064413</v>
      </c>
      <c r="J383" s="5">
        <v>2.2511642261065531E-6</v>
      </c>
      <c r="K383" s="5">
        <v>0.51283409402541746</v>
      </c>
      <c r="L383" s="5">
        <v>1.1816153832013271E-6</v>
      </c>
      <c r="M383" s="5">
        <v>0.51283244791400329</v>
      </c>
      <c r="N383" s="5">
        <v>1.2014750120308327E-6</v>
      </c>
      <c r="O383" s="5">
        <v>0.51283326822619113</v>
      </c>
      <c r="P383" s="5">
        <v>8.436195059860177E-7</v>
      </c>
      <c r="Q383" s="5">
        <v>0.34840518030219314</v>
      </c>
      <c r="R383" s="5">
        <v>9.926898011842754E-7</v>
      </c>
      <c r="S383" s="5">
        <v>0.34840437652102119</v>
      </c>
      <c r="T383" s="5">
        <v>9.5324589383643823E-7</v>
      </c>
      <c r="U383" s="5">
        <v>0.34840457516380302</v>
      </c>
      <c r="V383" s="5">
        <v>9.1685479448495366E-7</v>
      </c>
      <c r="W383" s="5">
        <v>0.34840471224616765</v>
      </c>
      <c r="X383" s="5">
        <v>5.5127229459099627E-7</v>
      </c>
      <c r="Y383" s="5">
        <v>0.2415811696586502</v>
      </c>
      <c r="Z383" s="5">
        <v>1.1962249694842252E-6</v>
      </c>
      <c r="AA383" s="5">
        <v>0.24157911854235462</v>
      </c>
      <c r="AB383" s="5">
        <v>1.1314941458696057E-6</v>
      </c>
      <c r="AC383" s="5">
        <v>0.2415801483915406</v>
      </c>
      <c r="AD383" s="5">
        <v>8.2528247693141164E-7</v>
      </c>
      <c r="AE383" s="5">
        <v>0.23639970890079276</v>
      </c>
      <c r="AF383" s="5">
        <v>2.0519120223880266E-6</v>
      </c>
      <c r="AH383" s="5">
        <v>7.393442760796318E-6</v>
      </c>
      <c r="AI383" s="5">
        <v>9.3118956840211612E-6</v>
      </c>
      <c r="AJ383" s="5">
        <v>6.9684829198863349E-4</v>
      </c>
      <c r="AK383" s="5">
        <v>4.1425832091927729E-7</v>
      </c>
      <c r="AM383" s="6">
        <v>0.72221959937742153</v>
      </c>
      <c r="AO383" s="7">
        <f t="shared" si="83"/>
        <v>0.64649899300661673</v>
      </c>
      <c r="AP383" s="7">
        <f>MAX(J383/I383*1000000,I$378,'S-3 Medium-term 142Nd precision'!B$13)</f>
        <v>5.2299576815096689</v>
      </c>
      <c r="AQ383" s="10">
        <f t="shared" si="84"/>
        <v>3.9652034838200123</v>
      </c>
      <c r="AR383" s="10">
        <f>MAX(P383/O383*10000,O$378/100,'S-3 Medium-term 142Nd precision'!C$13)</f>
        <v>4.3677561088252007E-2</v>
      </c>
      <c r="AS383" s="7">
        <f t="shared" si="85"/>
        <v>-2.3222328396910186</v>
      </c>
      <c r="AT383" s="7">
        <f>MAX(X383/W383*1000000,W$378,'S-3 Medium-term 142Nd precision'!D$13)</f>
        <v>4.2687694666042457</v>
      </c>
      <c r="AU383" s="7">
        <f t="shared" si="86"/>
        <v>-0.47794117896682309</v>
      </c>
      <c r="AV383" s="7">
        <f>MAX(AD383/AC383*1000000,AC$378,'S-3 Medium-term 142Nd precision'!E$13)</f>
        <v>7.5988558913005573</v>
      </c>
      <c r="AW383" s="7">
        <f t="shared" si="87"/>
        <v>-27.358136340915884</v>
      </c>
      <c r="AX383" s="7">
        <f>MAX(AF383/AE383*1000000,AE$378,'S-3 Medium-term 142Nd precision'!F$13)</f>
        <v>31.410209767983677</v>
      </c>
      <c r="AZ383" s="99">
        <v>3.0567582895853141E-6</v>
      </c>
      <c r="BB383" s="7" t="s">
        <v>238</v>
      </c>
      <c r="BC383" s="7" t="s">
        <v>247</v>
      </c>
    </row>
    <row r="384" spans="1:60" x14ac:dyDescent="0.3">
      <c r="A384" s="23">
        <v>45519</v>
      </c>
      <c r="B384" s="11" t="s">
        <v>233</v>
      </c>
      <c r="C384" s="11" t="s">
        <v>8</v>
      </c>
      <c r="D384" s="11" t="s">
        <v>202</v>
      </c>
      <c r="E384" s="5">
        <v>1.1418406463949282</v>
      </c>
      <c r="F384" s="5">
        <v>4.2086768094207857E-6</v>
      </c>
      <c r="G384" s="5">
        <v>1.1418420842433454</v>
      </c>
      <c r="H384" s="5">
        <v>4.4377769299302638E-6</v>
      </c>
      <c r="I384" s="5">
        <v>1.1418413682297621</v>
      </c>
      <c r="J384" s="5">
        <v>3.0571270610081541E-6</v>
      </c>
      <c r="K384" s="5">
        <v>0.51287778024028197</v>
      </c>
      <c r="L384" s="5">
        <v>1.6881731597635036E-6</v>
      </c>
      <c r="M384" s="5">
        <v>0.51287638835031923</v>
      </c>
      <c r="N384" s="5">
        <v>1.6005017247089512E-6</v>
      </c>
      <c r="O384" s="5">
        <v>0.5128770880571657</v>
      </c>
      <c r="P384" s="5">
        <v>1.1638269856714413E-6</v>
      </c>
      <c r="Q384" s="5">
        <v>0.3484065635177086</v>
      </c>
      <c r="R384" s="5">
        <v>1.2537781713856665E-6</v>
      </c>
      <c r="S384" s="5">
        <v>0.34840604984450418</v>
      </c>
      <c r="T384" s="5">
        <v>1.3509967681026712E-6</v>
      </c>
      <c r="U384" s="5">
        <v>0.34840634915480012</v>
      </c>
      <c r="V384" s="5">
        <v>1.3265329290647172E-6</v>
      </c>
      <c r="W384" s="5">
        <v>0.34840631933264948</v>
      </c>
      <c r="X384" s="5">
        <v>7.5663527222652311E-7</v>
      </c>
      <c r="Y384" s="5">
        <v>0.24157993890734827</v>
      </c>
      <c r="Z384" s="5">
        <v>1.7114097580048392E-6</v>
      </c>
      <c r="AA384" s="5">
        <v>0.24158175207040666</v>
      </c>
      <c r="AB384" s="5">
        <v>1.6187357535086535E-6</v>
      </c>
      <c r="AC384" s="5">
        <v>0.24158084913954114</v>
      </c>
      <c r="AD384" s="5">
        <v>1.1786697499935964E-6</v>
      </c>
      <c r="AE384" s="5">
        <v>0.23640446908690213</v>
      </c>
      <c r="AF384" s="5">
        <v>2.9224650937935664E-6</v>
      </c>
      <c r="AH384" s="5">
        <v>7.6725878964454878E-6</v>
      </c>
      <c r="AI384" s="5">
        <v>1.2492976760935275E-5</v>
      </c>
      <c r="AJ384" s="5">
        <v>1.8319989844113059E-5</v>
      </c>
      <c r="AK384" s="5">
        <v>2.3697753659911014E-6</v>
      </c>
      <c r="AM384" s="6">
        <v>0.72370768333534319</v>
      </c>
      <c r="AO384" s="7">
        <f t="shared" si="83"/>
        <v>2.107058122424732</v>
      </c>
      <c r="AP384" s="7">
        <f>MAX(J384/I384*1000000,I$378,'S-3 Medium-term 142Nd precision'!B$13)</f>
        <v>5.2299576815096689</v>
      </c>
      <c r="AQ384" s="10">
        <f t="shared" si="84"/>
        <v>4.820007747607935</v>
      </c>
      <c r="AR384" s="10">
        <f>MAX(P384/O384*10000,O$378/100,'S-3 Medium-term 142Nd precision'!C$13)</f>
        <v>4.3677561088252007E-2</v>
      </c>
      <c r="AS384" s="7">
        <f t="shared" si="85"/>
        <v>2.290456637021876</v>
      </c>
      <c r="AT384" s="7">
        <f>MAX(X384/W384*1000000,W$378,'S-3 Medium-term 142Nd precision'!D$13)</f>
        <v>4.2687694666042457</v>
      </c>
      <c r="AU384" s="7">
        <f t="shared" si="86"/>
        <v>2.4227427981582395</v>
      </c>
      <c r="AV384" s="7">
        <f>MAX(AD384/AC384*1000000,AC$378,'S-3 Medium-term 142Nd precision'!E$13)</f>
        <v>7.5988558913005573</v>
      </c>
      <c r="AW384" s="7">
        <f t="shared" si="87"/>
        <v>-7.2225113789681217</v>
      </c>
      <c r="AX384" s="7">
        <f>MAX(AF384/AE384*1000000,AE$378,'S-3 Medium-term 142Nd precision'!F$13)</f>
        <v>31.410209767983677</v>
      </c>
      <c r="AZ384" s="99">
        <v>4.371404257964839E-6</v>
      </c>
      <c r="BB384" s="7" t="s">
        <v>239</v>
      </c>
      <c r="BC384" s="7" t="s">
        <v>247</v>
      </c>
    </row>
    <row r="385" spans="1:60" x14ac:dyDescent="0.3">
      <c r="A385" s="23">
        <v>45520</v>
      </c>
      <c r="B385" s="11" t="s">
        <v>233</v>
      </c>
      <c r="C385" s="11" t="s">
        <v>9</v>
      </c>
      <c r="D385" s="11" t="s">
        <v>137</v>
      </c>
      <c r="E385" s="5">
        <v>1.1418374398789604</v>
      </c>
      <c r="F385" s="5">
        <v>4.3257220639713478E-6</v>
      </c>
      <c r="G385" s="5">
        <v>1.1418407110744042</v>
      </c>
      <c r="H385" s="5">
        <v>3.740119184193061E-6</v>
      </c>
      <c r="I385" s="5">
        <v>1.1418390592020782</v>
      </c>
      <c r="J385" s="5">
        <v>2.8640084582551924E-6</v>
      </c>
      <c r="K385" s="5">
        <v>0.51294777155900428</v>
      </c>
      <c r="L385" s="5">
        <v>1.5669266497288123E-6</v>
      </c>
      <c r="M385" s="5">
        <v>0.51294619531177921</v>
      </c>
      <c r="N385" s="5">
        <v>1.4692152457219058E-6</v>
      </c>
      <c r="O385" s="5">
        <v>0.51294698641694514</v>
      </c>
      <c r="P385" s="5">
        <v>1.0750448620230823E-6</v>
      </c>
      <c r="Q385" s="5">
        <v>0.34840474883033495</v>
      </c>
      <c r="R385" s="5">
        <v>1.2230948366494569E-6</v>
      </c>
      <c r="S385" s="5">
        <v>0.34840691878872704</v>
      </c>
      <c r="T385" s="5">
        <v>1.2065065446423149E-6</v>
      </c>
      <c r="U385" s="5">
        <v>0.34840646479264498</v>
      </c>
      <c r="V385" s="5">
        <v>1.1611167827039931E-6</v>
      </c>
      <c r="W385" s="5">
        <v>0.34840604627007399</v>
      </c>
      <c r="X385" s="5">
        <v>6.926027901747933E-7</v>
      </c>
      <c r="Y385" s="5">
        <v>0.24158086784594376</v>
      </c>
      <c r="Z385" s="5">
        <v>1.6357613341963812E-6</v>
      </c>
      <c r="AA385" s="5">
        <v>0.24157902182975638</v>
      </c>
      <c r="AB385" s="5">
        <v>1.5162589227745935E-6</v>
      </c>
      <c r="AC385" s="5">
        <v>0.24157994826910728</v>
      </c>
      <c r="AD385" s="5">
        <v>1.1167324320054963E-6</v>
      </c>
      <c r="AE385" s="5">
        <v>0.23639705253130766</v>
      </c>
      <c r="AF385" s="5">
        <v>2.6896302459771804E-6</v>
      </c>
      <c r="AH385" s="5">
        <v>5.925942263377775E-6</v>
      </c>
      <c r="AI385" s="5">
        <v>8.9800418956618042E-6</v>
      </c>
      <c r="AJ385" s="5">
        <v>5.7264027904196078E-4</v>
      </c>
      <c r="AK385" s="5">
        <v>-3.4057414488131521E-7</v>
      </c>
      <c r="AM385" s="6">
        <v>0.72323915060828425</v>
      </c>
      <c r="AO385" s="7">
        <f t="shared" si="83"/>
        <v>8.4857304294416736E-2</v>
      </c>
      <c r="AP385" s="7">
        <f>MAX(J385/I385*1000000,I$378,'S-3 Medium-term 142Nd precision'!B$13)</f>
        <v>5.2299576815096689</v>
      </c>
      <c r="AQ385" s="10">
        <f t="shared" si="84"/>
        <v>6.1835323126846475</v>
      </c>
      <c r="AR385" s="10">
        <f>MAX(P385/O385*10000,O$378/100,'S-3 Medium-term 142Nd precision'!C$13)</f>
        <v>4.3677561088252007E-2</v>
      </c>
      <c r="AS385" s="7">
        <f t="shared" si="85"/>
        <v>1.5067073597663239</v>
      </c>
      <c r="AT385" s="7">
        <f>MAX(X385/W385*1000000,W$378,'S-3 Medium-term 142Nd precision'!D$13)</f>
        <v>4.2687694666042457</v>
      </c>
      <c r="AU385" s="7">
        <f t="shared" si="86"/>
        <v>-1.3063301794735693</v>
      </c>
      <c r="AV385" s="7">
        <f>MAX(AD385/AC385*1000000,AC$378,'S-3 Medium-term 142Nd precision'!E$13)</f>
        <v>7.5988558913005573</v>
      </c>
      <c r="AW385" s="7">
        <f t="shared" si="87"/>
        <v>-38.594600311747662</v>
      </c>
      <c r="AX385" s="7">
        <f>MAX(AF385/AE385*1000000,AE$378,'S-3 Medium-term 142Nd precision'!F$13)</f>
        <v>31.410209767983677</v>
      </c>
      <c r="AZ385" s="99">
        <v>6.8087746418680577E-6</v>
      </c>
      <c r="BB385" s="7" t="s">
        <v>240</v>
      </c>
      <c r="BC385" s="7" t="s">
        <v>247</v>
      </c>
    </row>
    <row r="386" spans="1:60" x14ac:dyDescent="0.3">
      <c r="A386" s="23">
        <v>45512</v>
      </c>
      <c r="B386" s="11" t="s">
        <v>233</v>
      </c>
      <c r="C386" s="11" t="s">
        <v>21</v>
      </c>
      <c r="D386" s="11" t="s">
        <v>175</v>
      </c>
      <c r="E386" s="5">
        <v>1.1418395742661325</v>
      </c>
      <c r="F386" s="5">
        <v>2.07837564568159E-6</v>
      </c>
      <c r="G386" s="5">
        <v>1.1418384635524403</v>
      </c>
      <c r="H386" s="5">
        <v>2.1007669936372893E-6</v>
      </c>
      <c r="I386" s="5">
        <v>1.1418390181986564</v>
      </c>
      <c r="J386" s="5">
        <v>1.4774899039919539E-6</v>
      </c>
      <c r="K386" s="5">
        <v>0.51285877293604121</v>
      </c>
      <c r="L386" s="5">
        <v>7.6001615897444003E-7</v>
      </c>
      <c r="M386" s="5">
        <v>0.51285714281174077</v>
      </c>
      <c r="N386" s="5">
        <v>7.7904358749882099E-7</v>
      </c>
      <c r="O386" s="5">
        <v>0.51285795657062327</v>
      </c>
      <c r="P386" s="5">
        <v>5.4489711805879805E-7</v>
      </c>
      <c r="Q386" s="5">
        <v>0.34840572625100547</v>
      </c>
      <c r="R386" s="5">
        <v>5.8546440987209857E-7</v>
      </c>
      <c r="S386" s="5">
        <v>0.34840465837006745</v>
      </c>
      <c r="T386" s="5">
        <v>6.0363589858466451E-7</v>
      </c>
      <c r="U386" s="5">
        <v>0.34840489385001727</v>
      </c>
      <c r="V386" s="5">
        <v>5.962854895563739E-7</v>
      </c>
      <c r="W386" s="5">
        <v>0.34840509183564788</v>
      </c>
      <c r="X386" s="5">
        <v>3.4382920953813037E-7</v>
      </c>
      <c r="Y386" s="5">
        <v>0.24158017229157117</v>
      </c>
      <c r="Z386" s="5">
        <v>7.5807257618494121E-7</v>
      </c>
      <c r="AA386" s="5">
        <v>0.2415801321934431</v>
      </c>
      <c r="AB386" s="5">
        <v>7.6637783724384242E-7</v>
      </c>
      <c r="AC386" s="5">
        <v>0.24158015225531032</v>
      </c>
      <c r="AD386" s="5">
        <v>5.3889336796814925E-7</v>
      </c>
      <c r="AE386" s="5">
        <v>0.23640826632435391</v>
      </c>
      <c r="AF386" s="5">
        <v>1.2663986091620569E-6</v>
      </c>
      <c r="AH386" s="5">
        <v>1.2594585869715829E-5</v>
      </c>
      <c r="AI386" s="5">
        <v>8.7591598239598243E-6</v>
      </c>
      <c r="AJ386" s="5">
        <v>1.9881981439511878E-3</v>
      </c>
      <c r="AK386" s="5">
        <v>1.922219300652974E-6</v>
      </c>
      <c r="AM386" s="6">
        <v>0.72324884657093624</v>
      </c>
      <c r="AO386" s="7">
        <f t="shared" si="83"/>
        <v>4.8947317754510777E-2</v>
      </c>
      <c r="AP386" s="7">
        <f>MAX(J386/I386*1000000,I$378,'S-3 Medium-term 142Nd precision'!B$13)</f>
        <v>5.2299576815096689</v>
      </c>
      <c r="AQ386" s="10">
        <f t="shared" si="84"/>
        <v>4.4468051152546373</v>
      </c>
      <c r="AR386" s="10">
        <f>MAX(P386/O386*10000,O$378/100,'S-3 Medium-term 142Nd precision'!C$13)</f>
        <v>4.3677561088252007E-2</v>
      </c>
      <c r="AS386" s="7">
        <f t="shared" si="85"/>
        <v>-1.2327280615176406</v>
      </c>
      <c r="AT386" s="7">
        <f>MAX(X386/W386*1000000,W$378,'S-3 Medium-term 142Nd precision'!D$13)</f>
        <v>4.2687694666042457</v>
      </c>
      <c r="AU386" s="7">
        <f t="shared" si="86"/>
        <v>-0.46194744807159793</v>
      </c>
      <c r="AV386" s="7">
        <f>MAX(AD386/AC386*1000000,AC$378,'S-3 Medium-term 142Nd precision'!E$13)</f>
        <v>7.5988558913005573</v>
      </c>
      <c r="AW386" s="7">
        <f t="shared" si="87"/>
        <v>8.8398331310468592</v>
      </c>
      <c r="AX386" s="7">
        <f>MAX(AF386/AE386*1000000,AE$378,'S-3 Medium-term 142Nd precision'!F$13)</f>
        <v>31.410209767983677</v>
      </c>
      <c r="AZ386" s="99">
        <v>2.4420256522843117E-6</v>
      </c>
      <c r="BB386" s="7" t="s">
        <v>241</v>
      </c>
      <c r="BC386" s="7" t="s">
        <v>247</v>
      </c>
    </row>
    <row r="387" spans="1:60" x14ac:dyDescent="0.3">
      <c r="A387" s="23">
        <v>45513</v>
      </c>
      <c r="B387" s="11" t="s">
        <v>233</v>
      </c>
      <c r="C387" s="11" t="s">
        <v>86</v>
      </c>
      <c r="D387" s="11" t="s">
        <v>39</v>
      </c>
      <c r="E387" s="5">
        <v>1.1418376339756875</v>
      </c>
      <c r="F387" s="5">
        <v>3.151876502881826E-6</v>
      </c>
      <c r="G387" s="5">
        <v>1.1418400978915646</v>
      </c>
      <c r="H387" s="5">
        <v>3.2288698179716512E-6</v>
      </c>
      <c r="I387" s="5">
        <v>1.1418388749847459</v>
      </c>
      <c r="J387" s="5">
        <v>2.2567370739266261E-6</v>
      </c>
      <c r="K387" s="5">
        <v>0.51288603668373178</v>
      </c>
      <c r="L387" s="5">
        <v>1.1867522794342615E-6</v>
      </c>
      <c r="M387" s="5">
        <v>0.5128840497031032</v>
      </c>
      <c r="N387" s="5">
        <v>1.1845112051486193E-6</v>
      </c>
      <c r="O387" s="5">
        <v>0.51288504073630992</v>
      </c>
      <c r="P387" s="5">
        <v>8.3996263956167475E-7</v>
      </c>
      <c r="Q387" s="5">
        <v>0.34840745203619061</v>
      </c>
      <c r="R387" s="5">
        <v>9.4483318971492434E-7</v>
      </c>
      <c r="S387" s="5">
        <v>0.34840678969494149</v>
      </c>
      <c r="T387" s="5">
        <v>9.2473248486131435E-7</v>
      </c>
      <c r="U387" s="5">
        <v>0.34840436228406263</v>
      </c>
      <c r="V387" s="5">
        <v>9.2014053321801861E-7</v>
      </c>
      <c r="W387" s="5">
        <v>0.34840620109695752</v>
      </c>
      <c r="X387" s="5">
        <v>5.4026401807010475E-7</v>
      </c>
      <c r="Y387" s="5">
        <v>0.24158213911504769</v>
      </c>
      <c r="Z387" s="5">
        <v>1.1770074919434737E-6</v>
      </c>
      <c r="AA387" s="5">
        <v>0.24158068062436938</v>
      </c>
      <c r="AB387" s="5">
        <v>1.2124750092749261E-6</v>
      </c>
      <c r="AC387" s="5">
        <v>0.24158141167626157</v>
      </c>
      <c r="AD387" s="5">
        <v>8.4553416007525605E-7</v>
      </c>
      <c r="AE387" s="5">
        <v>0.23640690844597728</v>
      </c>
      <c r="AF387" s="5">
        <v>2.0101932149421001E-6</v>
      </c>
      <c r="AH387" s="5">
        <v>4.6023873542836415E-6</v>
      </c>
      <c r="AI387" s="5">
        <v>8.6167473568620554E-6</v>
      </c>
      <c r="AJ387" s="5">
        <v>1.4453990242082843E-5</v>
      </c>
      <c r="AK387" s="5">
        <v>2.0062806357624655E-6</v>
      </c>
      <c r="AM387" s="6">
        <v>0.72299900703016518</v>
      </c>
      <c r="AO387" s="7">
        <f t="shared" si="83"/>
        <v>-7.6476595167740413E-2</v>
      </c>
      <c r="AP387" s="7">
        <f>MAX(J387/I387*1000000,I$378,'S-3 Medium-term 142Nd precision'!B$13)</f>
        <v>5.2299576815096689</v>
      </c>
      <c r="AQ387" s="10">
        <f t="shared" si="84"/>
        <v>4.9751426235267182</v>
      </c>
      <c r="AR387" s="10">
        <f>MAX(P387/O387*10000,O$378/100,'S-3 Medium-term 142Nd precision'!C$13)</f>
        <v>4.3677561088252007E-2</v>
      </c>
      <c r="AS387" s="7">
        <f t="shared" si="85"/>
        <v>1.9510943571887651</v>
      </c>
      <c r="AT387" s="7">
        <f>MAX(X387/W387*1000000,W$378,'S-3 Medium-term 142Nd precision'!D$13)</f>
        <v>4.2687694666042457</v>
      </c>
      <c r="AU387" s="7">
        <f t="shared" si="86"/>
        <v>4.7513134828758297</v>
      </c>
      <c r="AV387" s="7">
        <f>MAX(AD387/AC387*1000000,AC$378,'S-3 Medium-term 142Nd precision'!E$13)</f>
        <v>7.5988558913005573</v>
      </c>
      <c r="AW387" s="7">
        <f t="shared" si="87"/>
        <v>3.095996838231585</v>
      </c>
      <c r="AX387" s="7">
        <f>MAX(AF387/AE387*1000000,AE$378,'S-3 Medium-term 142Nd precision'!F$13)</f>
        <v>31.410209767983677</v>
      </c>
      <c r="AZ387" s="99">
        <v>3.7532549965704567E-6</v>
      </c>
      <c r="BB387" s="7" t="s">
        <v>242</v>
      </c>
      <c r="BC387" s="7" t="s">
        <v>247</v>
      </c>
    </row>
    <row r="388" spans="1:60" x14ac:dyDescent="0.3">
      <c r="A388" s="23">
        <v>45513</v>
      </c>
      <c r="B388" s="11" t="s">
        <v>233</v>
      </c>
      <c r="C388" s="11" t="s">
        <v>87</v>
      </c>
      <c r="D388" s="11" t="s">
        <v>134</v>
      </c>
      <c r="E388" s="5">
        <v>1.1418318584163498</v>
      </c>
      <c r="F388" s="5">
        <v>2.7827317216150423E-6</v>
      </c>
      <c r="G388" s="5">
        <v>1.1418367054925558</v>
      </c>
      <c r="H388" s="5">
        <v>2.8196439968346311E-6</v>
      </c>
      <c r="I388" s="5">
        <v>1.1418342801918799</v>
      </c>
      <c r="J388" s="5">
        <v>1.9843556773721957E-6</v>
      </c>
      <c r="K388" s="5">
        <v>0.51294129196890692</v>
      </c>
      <c r="L388" s="5">
        <v>1.0895504095017481E-6</v>
      </c>
      <c r="M388" s="5">
        <v>0.51294075947000906</v>
      </c>
      <c r="N388" s="5">
        <v>1.1000572932109949E-6</v>
      </c>
      <c r="O388" s="5">
        <v>0.51294102610928116</v>
      </c>
      <c r="P388" s="5">
        <v>7.7399267165033465E-7</v>
      </c>
      <c r="Q388" s="5">
        <v>0.34840604939859693</v>
      </c>
      <c r="R388" s="5">
        <v>8.5029949813913714E-7</v>
      </c>
      <c r="S388" s="5">
        <v>0.34840704560012992</v>
      </c>
      <c r="T388" s="5">
        <v>8.2133946469088368E-7</v>
      </c>
      <c r="U388" s="5">
        <v>0.34840581090011302</v>
      </c>
      <c r="V388" s="5">
        <v>8.6043497179862847E-7</v>
      </c>
      <c r="W388" s="5">
        <v>0.34840629849762894</v>
      </c>
      <c r="X388" s="5">
        <v>4.8785680201246814E-7</v>
      </c>
      <c r="Y388" s="5">
        <v>0.24157909565590793</v>
      </c>
      <c r="Z388" s="5">
        <v>1.0308007438620413E-6</v>
      </c>
      <c r="AA388" s="5">
        <v>0.24157821847938826</v>
      </c>
      <c r="AB388" s="5">
        <v>1.0232178213052613E-6</v>
      </c>
      <c r="AC388" s="5">
        <v>0.24157865960284053</v>
      </c>
      <c r="AD388" s="5">
        <v>7.2637378484645286E-7</v>
      </c>
      <c r="AE388" s="5">
        <v>0.23639952561905589</v>
      </c>
      <c r="AF388" s="5">
        <v>1.8990810122678984E-6</v>
      </c>
      <c r="AH388" s="5">
        <v>5.4164130912489714E-6</v>
      </c>
      <c r="AI388" s="5">
        <v>5.5336521107845729E-6</v>
      </c>
      <c r="AJ388" s="5">
        <v>1.0107632599845185E-5</v>
      </c>
      <c r="AK388" s="5">
        <v>1.1237919990548321E-6</v>
      </c>
      <c r="AM388" s="6">
        <v>0.72195342351858061</v>
      </c>
      <c r="AO388" s="7">
        <f t="shared" si="83"/>
        <v>-4.1005053922349433</v>
      </c>
      <c r="AP388" s="7">
        <f>MAX(J388/I388*1000000,I$378,'S-3 Medium-term 142Nd precision'!B$13)</f>
        <v>5.2299576815096689</v>
      </c>
      <c r="AQ388" s="10">
        <f t="shared" si="84"/>
        <v>6.0672631192315585</v>
      </c>
      <c r="AR388" s="10">
        <f>MAX(P388/O388*10000,O$378/100,'S-3 Medium-term 142Nd precision'!C$13)</f>
        <v>4.3677561088252007E-2</v>
      </c>
      <c r="AS388" s="7">
        <f t="shared" si="85"/>
        <v>2.2306555738094147</v>
      </c>
      <c r="AT388" s="7">
        <f>MAX(X388/W388*1000000,W$378,'S-3 Medium-term 142Nd precision'!D$13)</f>
        <v>4.2687694666042457</v>
      </c>
      <c r="AU388" s="7">
        <f t="shared" si="86"/>
        <v>-6.640649490963213</v>
      </c>
      <c r="AV388" s="7">
        <f>MAX(AD388/AC388*1000000,AC$378,'S-3 Medium-term 142Nd precision'!E$13)</f>
        <v>7.5988558913005573</v>
      </c>
      <c r="AW388" s="7">
        <f t="shared" si="87"/>
        <v>-28.133419540221638</v>
      </c>
      <c r="AX388" s="7">
        <f>MAX(AF388/AE388*1000000,AE$378,'S-3 Medium-term 142Nd precision'!F$13)</f>
        <v>31.410209767983677</v>
      </c>
      <c r="AZ388" s="99">
        <v>4.340873266621106E-6</v>
      </c>
      <c r="BB388" s="7" t="s">
        <v>243</v>
      </c>
      <c r="BC388" s="7" t="s">
        <v>247</v>
      </c>
    </row>
    <row r="389" spans="1:60" x14ac:dyDescent="0.3">
      <c r="A389" s="23">
        <v>45514</v>
      </c>
      <c r="B389" s="11" t="s">
        <v>233</v>
      </c>
      <c r="C389" s="11" t="s">
        <v>117</v>
      </c>
      <c r="D389" s="11" t="s">
        <v>40</v>
      </c>
      <c r="E389" s="5">
        <v>1.1418359830171583</v>
      </c>
      <c r="F389" s="5">
        <v>2.3895554879812398E-6</v>
      </c>
      <c r="G389" s="5">
        <v>1.1418413119123094</v>
      </c>
      <c r="H389" s="5">
        <v>2.4782575959347166E-6</v>
      </c>
      <c r="I389" s="5">
        <v>1.1418386617601604</v>
      </c>
      <c r="J389" s="5">
        <v>1.7247256763750151E-6</v>
      </c>
      <c r="K389" s="5">
        <v>0.51287695926886878</v>
      </c>
      <c r="L389" s="5">
        <v>8.7722122952561907E-7</v>
      </c>
      <c r="M389" s="5">
        <v>0.512877365484253</v>
      </c>
      <c r="N389" s="5">
        <v>9.0884507098467824E-7</v>
      </c>
      <c r="O389" s="5">
        <v>0.51287716262949623</v>
      </c>
      <c r="P389" s="5">
        <v>6.3152021274056404E-7</v>
      </c>
      <c r="Q389" s="5">
        <v>0.34840655561718331</v>
      </c>
      <c r="R389" s="5">
        <v>6.9125233744639415E-7</v>
      </c>
      <c r="S389" s="5">
        <v>0.34840585154759657</v>
      </c>
      <c r="T389" s="5">
        <v>6.9811413803145009E-7</v>
      </c>
      <c r="U389" s="5">
        <v>0.34840467529796793</v>
      </c>
      <c r="V389" s="5">
        <v>7.1801940440961923E-7</v>
      </c>
      <c r="W389" s="5">
        <v>0.34840569218843009</v>
      </c>
      <c r="X389" s="5">
        <v>4.0636247330376567E-7</v>
      </c>
      <c r="Y389" s="5">
        <v>0.24157803071692327</v>
      </c>
      <c r="Z389" s="5">
        <v>9.2425909042915096E-7</v>
      </c>
      <c r="AA389" s="5">
        <v>0.2415812107313145</v>
      </c>
      <c r="AB389" s="5">
        <v>8.6748125006547281E-7</v>
      </c>
      <c r="AC389" s="5">
        <v>0.24157961744845519</v>
      </c>
      <c r="AD389" s="5">
        <v>6.3702741463273321E-7</v>
      </c>
      <c r="AE389" s="5">
        <v>0.2364016359789182</v>
      </c>
      <c r="AF389" s="5">
        <v>1.4942826938390671E-6</v>
      </c>
      <c r="AH389" s="5">
        <v>5.2075057477050113E-6</v>
      </c>
      <c r="AI389" s="5">
        <v>7.6590992106289757E-6</v>
      </c>
      <c r="AJ389" s="5">
        <v>1.9272632279648612E-5</v>
      </c>
      <c r="AK389" s="5">
        <v>1.3456165754905811E-6</v>
      </c>
      <c r="AM389" s="6">
        <v>0.72311096570843392</v>
      </c>
      <c r="AO389" s="7">
        <f t="shared" si="83"/>
        <v>-0.2632144737724218</v>
      </c>
      <c r="AP389" s="7">
        <f>MAX(J389/I389*1000000,I$378,'S-3 Medium-term 142Nd precision'!B$13)</f>
        <v>5.2299576815096689</v>
      </c>
      <c r="AQ389" s="10">
        <f t="shared" si="84"/>
        <v>4.8214624484765878</v>
      </c>
      <c r="AR389" s="10">
        <f>MAX(P389/O389*10000,O$378/100,'S-3 Medium-term 142Nd precision'!C$13)</f>
        <v>4.3677561088252007E-2</v>
      </c>
      <c r="AS389" s="7">
        <f t="shared" si="85"/>
        <v>0.4904156474250243</v>
      </c>
      <c r="AT389" s="7">
        <f>MAX(X389/W389*1000000,W$378,'S-3 Medium-term 142Nd precision'!D$13)</f>
        <v>4.2687694666042457</v>
      </c>
      <c r="AU389" s="7">
        <f t="shared" si="86"/>
        <v>-2.6757328236426403</v>
      </c>
      <c r="AV389" s="7">
        <f>MAX(AD389/AC389*1000000,AC$378,'S-3 Medium-term 142Nd precision'!E$13)</f>
        <v>7.5988558913005573</v>
      </c>
      <c r="AW389" s="7">
        <f t="shared" si="87"/>
        <v>-19.206580600394929</v>
      </c>
      <c r="AX389" s="7">
        <f>MAX(AF389/AE389*1000000,AE$378,'S-3 Medium-term 142Nd precision'!F$13)</f>
        <v>31.410209767983677</v>
      </c>
      <c r="AZ389" s="99">
        <v>3.0733998654575154E-6</v>
      </c>
      <c r="BB389" s="7" t="s">
        <v>244</v>
      </c>
      <c r="BC389" s="7" t="s">
        <v>247</v>
      </c>
    </row>
    <row r="390" spans="1:60" x14ac:dyDescent="0.3">
      <c r="A390" s="23">
        <v>45515</v>
      </c>
      <c r="B390" s="11" t="s">
        <v>233</v>
      </c>
      <c r="C390" s="11" t="s">
        <v>109</v>
      </c>
      <c r="D390" s="11" t="s">
        <v>136</v>
      </c>
      <c r="E390" s="5">
        <v>1.1418394097761868</v>
      </c>
      <c r="F390" s="5">
        <v>3.0941514977465927E-6</v>
      </c>
      <c r="G390" s="5">
        <v>1.1418356824658611</v>
      </c>
      <c r="H390" s="5">
        <v>3.2091190673878523E-6</v>
      </c>
      <c r="I390" s="5">
        <v>1.1418375475942695</v>
      </c>
      <c r="J390" s="5">
        <v>2.2304331615799319E-6</v>
      </c>
      <c r="K390" s="5">
        <v>0.51294594464669807</v>
      </c>
      <c r="L390" s="5">
        <v>1.2160705884561492E-6</v>
      </c>
      <c r="M390" s="5">
        <v>0.51294618519970692</v>
      </c>
      <c r="N390" s="5">
        <v>1.2338021775463688E-6</v>
      </c>
      <c r="O390" s="5">
        <v>0.51294606501858386</v>
      </c>
      <c r="P390" s="5">
        <v>8.65876456984606E-7</v>
      </c>
      <c r="Q390" s="5">
        <v>0.34840712402640223</v>
      </c>
      <c r="R390" s="5">
        <v>9.6087854502689899E-7</v>
      </c>
      <c r="S390" s="5">
        <v>0.34840575943013241</v>
      </c>
      <c r="T390" s="5">
        <v>9.4084634360092427E-7</v>
      </c>
      <c r="U390" s="5">
        <v>0.34840537506734143</v>
      </c>
      <c r="V390" s="5">
        <v>9.5958823433456762E-7</v>
      </c>
      <c r="W390" s="5">
        <v>0.34840608562257674</v>
      </c>
      <c r="X390" s="5">
        <v>5.5147553160896502E-7</v>
      </c>
      <c r="Y390" s="5">
        <v>0.24157935998845884</v>
      </c>
      <c r="Z390" s="5">
        <v>1.2074160946562574E-6</v>
      </c>
      <c r="AA390" s="5">
        <v>0.2415807289588919</v>
      </c>
      <c r="AB390" s="5">
        <v>1.1496087073598485E-6</v>
      </c>
      <c r="AC390" s="5">
        <v>0.24158004284524062</v>
      </c>
      <c r="AD390" s="5">
        <v>8.3424537340486401E-7</v>
      </c>
      <c r="AE390" s="5">
        <v>0.23640527060898081</v>
      </c>
      <c r="AF390" s="5">
        <v>2.0617616584724207E-6</v>
      </c>
      <c r="AH390" s="5">
        <v>1.428708855568816E-5</v>
      </c>
      <c r="AI390" s="5">
        <v>2.015208759653775E-5</v>
      </c>
      <c r="AJ390" s="5">
        <v>1.2800203043231902E-5</v>
      </c>
      <c r="AK390" s="5">
        <v>1.9570556789020221E-6</v>
      </c>
      <c r="AM390" s="6">
        <v>0.72298093130539753</v>
      </c>
      <c r="AO390" s="7">
        <f t="shared" si="83"/>
        <v>-1.2389789446620725</v>
      </c>
      <c r="AP390" s="7">
        <f>MAX(J390/I390*1000000,I$378,'S-3 Medium-term 142Nd precision'!B$13)</f>
        <v>5.2299576815096689</v>
      </c>
      <c r="AQ390" s="10">
        <f t="shared" si="84"/>
        <v>6.165558367319246</v>
      </c>
      <c r="AR390" s="10">
        <f>MAX(P390/O390*10000,O$378/100,'S-3 Medium-term 142Nd precision'!C$13)</f>
        <v>4.3677561088252007E-2</v>
      </c>
      <c r="AS390" s="7">
        <f t="shared" si="85"/>
        <v>1.6196576442251143</v>
      </c>
      <c r="AT390" s="7">
        <f>MAX(X390/W390*1000000,W$378,'S-3 Medium-term 142Nd precision'!D$13)</f>
        <v>4.2687694666042457</v>
      </c>
      <c r="AU390" s="7">
        <f t="shared" si="86"/>
        <v>-0.9148406933112696</v>
      </c>
      <c r="AV390" s="7">
        <f>MAX(AD390/AC390*1000000,AC$378,'S-3 Medium-term 142Nd precision'!E$13)</f>
        <v>7.5988558913005573</v>
      </c>
      <c r="AW390" s="7">
        <f t="shared" si="87"/>
        <v>-3.83206663490121</v>
      </c>
      <c r="AX390" s="7">
        <f>MAX(AF390/AE390*1000000,AE$378,'S-3 Medium-term 142Nd precision'!F$13)</f>
        <v>31.410209767983677</v>
      </c>
      <c r="AZ390" s="99">
        <v>3.5366956919140185E-6</v>
      </c>
      <c r="BB390" s="7" t="s">
        <v>245</v>
      </c>
      <c r="BC390" s="7" t="s">
        <v>247</v>
      </c>
    </row>
    <row r="391" spans="1:60" x14ac:dyDescent="0.3">
      <c r="A391" s="23">
        <v>45515</v>
      </c>
      <c r="B391" s="11" t="s">
        <v>233</v>
      </c>
      <c r="C391" s="11" t="s">
        <v>111</v>
      </c>
      <c r="D391" s="11" t="s">
        <v>203</v>
      </c>
      <c r="E391" s="5">
        <v>1.1418393891403458</v>
      </c>
      <c r="F391" s="5">
        <v>4.2522706859503356E-6</v>
      </c>
      <c r="G391" s="5">
        <v>1.1418379890188342</v>
      </c>
      <c r="H391" s="5">
        <v>3.9536211911763786E-6</v>
      </c>
      <c r="I391" s="5">
        <v>1.1418386931449804</v>
      </c>
      <c r="J391" s="5">
        <v>2.9031209273455174E-6</v>
      </c>
      <c r="K391" s="5">
        <v>0.51285152070261764</v>
      </c>
      <c r="L391" s="5">
        <v>1.6964308460500396E-6</v>
      </c>
      <c r="M391" s="5">
        <v>0.5128500811344705</v>
      </c>
      <c r="N391" s="5">
        <v>1.6064462606176313E-6</v>
      </c>
      <c r="O391" s="5">
        <v>0.51285080009215633</v>
      </c>
      <c r="P391" s="5">
        <v>1.1684525905637928E-6</v>
      </c>
      <c r="Q391" s="5">
        <v>0.34840772842367002</v>
      </c>
      <c r="R391" s="5">
        <v>1.2469961133207418E-6</v>
      </c>
      <c r="S391" s="5">
        <v>0.34840696395428317</v>
      </c>
      <c r="T391" s="5">
        <v>1.1443921608070881E-6</v>
      </c>
      <c r="U391" s="5">
        <v>0.34840592293421774</v>
      </c>
      <c r="V391" s="5">
        <v>1.1444787634703715E-6</v>
      </c>
      <c r="W391" s="5">
        <v>0.34840687449424979</v>
      </c>
      <c r="X391" s="5">
        <v>6.8199012692325719E-7</v>
      </c>
      <c r="Y391" s="5">
        <v>0.2415818859657653</v>
      </c>
      <c r="Z391" s="5">
        <v>1.5721708150138611E-6</v>
      </c>
      <c r="AA391" s="5">
        <v>0.24157798416970097</v>
      </c>
      <c r="AB391" s="5">
        <v>1.5090711273289819E-6</v>
      </c>
      <c r="AC391" s="5">
        <v>0.24157993049888515</v>
      </c>
      <c r="AD391" s="5">
        <v>1.0970363238678208E-6</v>
      </c>
      <c r="AE391" s="5">
        <v>0.23640294201354092</v>
      </c>
      <c r="AF391" s="5">
        <v>2.4117858036102667E-6</v>
      </c>
      <c r="AH391" s="5">
        <v>1.5331090988062133E-6</v>
      </c>
      <c r="AI391" s="5">
        <v>3.8441608178899759E-6</v>
      </c>
      <c r="AJ391" s="5">
        <v>3.609049384362057E-4</v>
      </c>
      <c r="AK391" s="5">
        <v>1.13842771076952E-6</v>
      </c>
      <c r="AM391" s="6">
        <v>0.72371472381174584</v>
      </c>
      <c r="AO391" s="7">
        <f t="shared" si="83"/>
        <v>-0.23572826857165552</v>
      </c>
      <c r="AP391" s="7">
        <f>MAX(J391/I391*1000000,I$378,'S-3 Medium-term 142Nd precision'!B$13)</f>
        <v>5.2299576815096689</v>
      </c>
      <c r="AQ391" s="10">
        <f t="shared" si="84"/>
        <v>4.307201922562065</v>
      </c>
      <c r="AR391" s="10">
        <f>MAX(P391/O391*10000,O$378/100,'S-3 Medium-term 142Nd precision'!C$13)</f>
        <v>4.3677561088252007E-2</v>
      </c>
      <c r="AS391" s="7">
        <f t="shared" si="85"/>
        <v>3.8838917759687064</v>
      </c>
      <c r="AT391" s="7">
        <f>MAX(X391/W391*1000000,W$378,'S-3 Medium-term 142Nd precision'!D$13)</f>
        <v>4.2687694666042457</v>
      </c>
      <c r="AU391" s="7">
        <f t="shared" si="86"/>
        <v>-1.3798884322957505</v>
      </c>
      <c r="AV391" s="7">
        <f>MAX(AD391/AC391*1000000,AC$378,'S-3 Medium-term 142Nd precision'!E$13)</f>
        <v>7.5988558913005573</v>
      </c>
      <c r="AW391" s="7">
        <f t="shared" si="87"/>
        <v>-13.682043797258459</v>
      </c>
      <c r="AX391" s="7">
        <f>MAX(AF391/AE391*1000000,AE$378,'S-3 Medium-term 142Nd precision'!F$13)</f>
        <v>31.410209767983677</v>
      </c>
      <c r="AZ391" s="99">
        <v>6.8286945265167496E-6</v>
      </c>
      <c r="BB391" s="7" t="s">
        <v>246</v>
      </c>
      <c r="BC391" s="7" t="s">
        <v>247</v>
      </c>
    </row>
    <row r="392" spans="1:60" s="39" customFormat="1" ht="15" thickBot="1" x14ac:dyDescent="0.35">
      <c r="A392" s="38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F392" s="40"/>
      <c r="AG392" s="40"/>
      <c r="AH392" s="40"/>
      <c r="AI392" s="40"/>
      <c r="AJ392" s="40"/>
      <c r="AK392" s="40"/>
      <c r="AM392" s="41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</row>
    <row r="394" spans="1:60" x14ac:dyDescent="0.3">
      <c r="A394" s="24" t="s">
        <v>249</v>
      </c>
      <c r="AL394" s="4"/>
      <c r="AN394" s="4"/>
    </row>
    <row r="395" spans="1:60" ht="16.2" x14ac:dyDescent="0.35">
      <c r="A395" s="25" t="s">
        <v>0</v>
      </c>
      <c r="B395" s="26" t="s">
        <v>1</v>
      </c>
      <c r="C395" s="26" t="s">
        <v>2</v>
      </c>
      <c r="D395" s="26" t="s">
        <v>3</v>
      </c>
      <c r="E395" s="27" t="s">
        <v>41</v>
      </c>
      <c r="F395" s="27" t="s">
        <v>286</v>
      </c>
      <c r="G395" s="27" t="s">
        <v>42</v>
      </c>
      <c r="H395" s="27" t="s">
        <v>286</v>
      </c>
      <c r="I395" s="27" t="s">
        <v>43</v>
      </c>
      <c r="J395" s="27" t="s">
        <v>286</v>
      </c>
      <c r="K395" s="27" t="s">
        <v>44</v>
      </c>
      <c r="L395" s="27" t="s">
        <v>286</v>
      </c>
      <c r="M395" s="27" t="s">
        <v>45</v>
      </c>
      <c r="N395" s="27" t="s">
        <v>286</v>
      </c>
      <c r="O395" s="27" t="s">
        <v>46</v>
      </c>
      <c r="P395" s="27" t="s">
        <v>286</v>
      </c>
      <c r="Q395" s="27" t="s">
        <v>47</v>
      </c>
      <c r="R395" s="27" t="s">
        <v>286</v>
      </c>
      <c r="S395" s="27" t="s">
        <v>48</v>
      </c>
      <c r="T395" s="27" t="s">
        <v>286</v>
      </c>
      <c r="U395" s="27" t="s">
        <v>49</v>
      </c>
      <c r="V395" s="27" t="s">
        <v>286</v>
      </c>
      <c r="W395" s="27" t="s">
        <v>50</v>
      </c>
      <c r="X395" s="27" t="s">
        <v>286</v>
      </c>
      <c r="Y395" s="27" t="s">
        <v>51</v>
      </c>
      <c r="Z395" s="27" t="s">
        <v>286</v>
      </c>
      <c r="AA395" s="27" t="s">
        <v>52</v>
      </c>
      <c r="AB395" s="27" t="s">
        <v>286</v>
      </c>
      <c r="AC395" s="27" t="s">
        <v>53</v>
      </c>
      <c r="AD395" s="27" t="s">
        <v>286</v>
      </c>
      <c r="AE395" s="27" t="s">
        <v>54</v>
      </c>
      <c r="AF395" s="27" t="s">
        <v>286</v>
      </c>
      <c r="AG395" s="27"/>
      <c r="AH395" s="27" t="s">
        <v>55</v>
      </c>
      <c r="AI395" s="27" t="s">
        <v>56</v>
      </c>
      <c r="AJ395" s="27" t="s">
        <v>57</v>
      </c>
      <c r="AK395" s="27" t="s">
        <v>58</v>
      </c>
      <c r="AL395" s="28"/>
      <c r="AM395" s="29" t="s">
        <v>59</v>
      </c>
      <c r="AN395" s="28"/>
      <c r="AO395" s="30" t="s">
        <v>60</v>
      </c>
      <c r="AP395" s="30" t="s">
        <v>61</v>
      </c>
      <c r="AQ395" s="30" t="s">
        <v>62</v>
      </c>
      <c r="AR395" s="30" t="s">
        <v>63</v>
      </c>
      <c r="AS395" s="30"/>
      <c r="AT395" s="30" t="s">
        <v>64</v>
      </c>
      <c r="AU395" s="30" t="s">
        <v>65</v>
      </c>
      <c r="AV395" s="30" t="s">
        <v>66</v>
      </c>
      <c r="AW395" s="30" t="s">
        <v>67</v>
      </c>
      <c r="AX395" s="30"/>
      <c r="AY395" s="30" t="s">
        <v>68</v>
      </c>
      <c r="AZ395" s="30" t="s">
        <v>69</v>
      </c>
      <c r="BA395" s="30" t="s">
        <v>70</v>
      </c>
      <c r="BB395" s="30" t="s">
        <v>71</v>
      </c>
      <c r="BC395" s="30"/>
      <c r="BD395" s="30" t="s">
        <v>72</v>
      </c>
      <c r="BE395" s="30" t="s">
        <v>73</v>
      </c>
      <c r="BF395" s="30" t="s">
        <v>74</v>
      </c>
      <c r="BG395" s="97"/>
      <c r="BH395" s="98" t="s">
        <v>339</v>
      </c>
    </row>
    <row r="396" spans="1:60" x14ac:dyDescent="0.3">
      <c r="A396" s="23">
        <v>45538</v>
      </c>
      <c r="B396" s="11" t="s">
        <v>248</v>
      </c>
      <c r="C396" s="11" t="s">
        <v>84</v>
      </c>
      <c r="D396" s="11" t="s">
        <v>33</v>
      </c>
      <c r="E396" s="5">
        <v>1.141841575075845</v>
      </c>
      <c r="F396" s="5">
        <v>3.3760341715708993E-6</v>
      </c>
      <c r="G396" s="5">
        <v>1.1418395399579671</v>
      </c>
      <c r="H396" s="5">
        <v>3.2057929276066629E-6</v>
      </c>
      <c r="I396" s="5">
        <v>1.1418405575169059</v>
      </c>
      <c r="J396" s="5">
        <v>2.3275647401346926E-6</v>
      </c>
      <c r="K396" s="5">
        <v>0.51210454900803315</v>
      </c>
      <c r="L396" s="5">
        <v>1.1805263904007031E-6</v>
      </c>
      <c r="M396" s="5">
        <v>0.51210397619646819</v>
      </c>
      <c r="N396" s="5">
        <v>1.2444653471891442E-6</v>
      </c>
      <c r="O396" s="5">
        <v>0.51210426108687623</v>
      </c>
      <c r="P396" s="5">
        <v>8.5770349899790947E-7</v>
      </c>
      <c r="Q396" s="5">
        <v>0.3484062455445554</v>
      </c>
      <c r="R396" s="5">
        <v>9.0634152941698722E-7</v>
      </c>
      <c r="S396" s="5">
        <v>0.34840474336280974</v>
      </c>
      <c r="T396" s="5">
        <v>9.3911375057643837E-7</v>
      </c>
      <c r="U396" s="5">
        <v>0.34840508855840369</v>
      </c>
      <c r="V396" s="5">
        <v>9.5769103816043402E-7</v>
      </c>
      <c r="W396" s="5">
        <v>0.34840535906759579</v>
      </c>
      <c r="X396" s="5">
        <v>5.4013653625931659E-7</v>
      </c>
      <c r="Y396" s="5">
        <v>0.24157576694767569</v>
      </c>
      <c r="Z396" s="5">
        <v>1.2096481552688365E-6</v>
      </c>
      <c r="AA396" s="5">
        <v>0.24158417790346756</v>
      </c>
      <c r="AB396" s="5">
        <v>1.1377751751647189E-6</v>
      </c>
      <c r="AC396" s="5">
        <v>0.2415799649558065</v>
      </c>
      <c r="AD396" s="5">
        <v>8.6710318917184525E-7</v>
      </c>
      <c r="AE396" s="5">
        <v>0.23640457145022473</v>
      </c>
      <c r="AF396" s="5">
        <v>2.0939055738201072E-6</v>
      </c>
      <c r="AH396" s="5">
        <v>1.4113279686920237E-5</v>
      </c>
      <c r="AI396" s="5">
        <v>5.3122314260991452E-6</v>
      </c>
      <c r="AJ396" s="5">
        <v>4.0914651815303902E-5</v>
      </c>
      <c r="AK396" s="5">
        <v>3.5837513657267758E-6</v>
      </c>
      <c r="AM396" s="6">
        <v>0.72233098170449994</v>
      </c>
      <c r="AO396" s="7">
        <v>28.296152727813606</v>
      </c>
      <c r="AP396" s="7">
        <v>-136.44984333904819</v>
      </c>
      <c r="AQ396" s="7">
        <v>14.652986161767245</v>
      </c>
      <c r="AR396" s="7">
        <v>81.261793309028718</v>
      </c>
      <c r="AT396" s="7">
        <v>111.32019395265758</v>
      </c>
      <c r="AU396" s="7">
        <v>-119.79115646665318</v>
      </c>
      <c r="AV396" s="7">
        <v>19.53707202972943</v>
      </c>
      <c r="AW396" s="7">
        <v>40.570507032544612</v>
      </c>
      <c r="AY396" s="7">
        <v>26.350563745447531</v>
      </c>
      <c r="AZ396" s="7">
        <v>-60.940871119186113</v>
      </c>
      <c r="BA396" s="7">
        <v>91.786235822288731</v>
      </c>
      <c r="BB396" s="7">
        <v>-50.859400262392995</v>
      </c>
      <c r="BD396" s="7">
        <v>57.372665136279366</v>
      </c>
      <c r="BE396" s="7">
        <v>7.6287544974462662</v>
      </c>
      <c r="BF396" s="7">
        <v>-115.24458144773763</v>
      </c>
      <c r="BH396" s="11">
        <v>3.423311954022608E-6</v>
      </c>
    </row>
    <row r="397" spans="1:60" x14ac:dyDescent="0.3">
      <c r="A397" s="23">
        <v>45538</v>
      </c>
      <c r="B397" s="11" t="s">
        <v>248</v>
      </c>
      <c r="C397" s="11" t="s">
        <v>154</v>
      </c>
      <c r="D397" s="11" t="s">
        <v>33</v>
      </c>
      <c r="E397" s="5">
        <v>1.1418385299252169</v>
      </c>
      <c r="F397" s="5">
        <v>3.9992616797244287E-6</v>
      </c>
      <c r="G397" s="5">
        <v>1.1418416662633248</v>
      </c>
      <c r="H397" s="5">
        <v>4.1427162812087515E-6</v>
      </c>
      <c r="I397" s="5">
        <v>1.1418401001495362</v>
      </c>
      <c r="J397" s="5">
        <v>2.8795587525918484E-6</v>
      </c>
      <c r="K397" s="5">
        <v>0.5121036322246274</v>
      </c>
      <c r="L397" s="5">
        <v>1.5061140583033325E-6</v>
      </c>
      <c r="M397" s="5">
        <v>0.51210337366086001</v>
      </c>
      <c r="N397" s="5">
        <v>1.5040085582141954E-6</v>
      </c>
      <c r="O397" s="5">
        <v>0.51210350311086084</v>
      </c>
      <c r="P397" s="5">
        <v>1.0635899905118781E-6</v>
      </c>
      <c r="Q397" s="5">
        <v>0.34840666723468922</v>
      </c>
      <c r="R397" s="5">
        <v>1.1030364364954932E-6</v>
      </c>
      <c r="S397" s="5">
        <v>0.34840510798455088</v>
      </c>
      <c r="T397" s="5">
        <v>1.0682799426498412E-6</v>
      </c>
      <c r="U397" s="5">
        <v>0.34840586287644659</v>
      </c>
      <c r="V397" s="5">
        <v>1.0783820663838375E-6</v>
      </c>
      <c r="W397" s="5">
        <v>0.34840587877587936</v>
      </c>
      <c r="X397" s="5">
        <v>6.2609132651908043E-7</v>
      </c>
      <c r="Y397" s="5">
        <v>0.2415799502498823</v>
      </c>
      <c r="Z397" s="5">
        <v>1.4207250925507385E-6</v>
      </c>
      <c r="AA397" s="5">
        <v>0.24158121422031265</v>
      </c>
      <c r="AB397" s="5">
        <v>1.4068394113309889E-6</v>
      </c>
      <c r="AC397" s="5">
        <v>0.24158057723257612</v>
      </c>
      <c r="AD397" s="5">
        <v>1.0002111909062311E-6</v>
      </c>
      <c r="AE397" s="5">
        <v>0.23640534798016422</v>
      </c>
      <c r="AF397" s="5">
        <v>2.6117267671904496E-6</v>
      </c>
      <c r="AH397" s="5">
        <v>1.4317571467120345E-5</v>
      </c>
      <c r="AI397" s="5">
        <v>5.7673808615735184E-6</v>
      </c>
      <c r="AJ397" s="5">
        <v>4.0417093847974838E-5</v>
      </c>
      <c r="AK397" s="5">
        <v>2.7371205741315882E-6</v>
      </c>
      <c r="AM397" s="6">
        <v>0.72237194259945814</v>
      </c>
      <c r="AO397" s="7">
        <v>22.416389137136505</v>
      </c>
      <c r="AP397" s="7">
        <v>-142.615482039532</v>
      </c>
      <c r="AQ397" s="7">
        <v>8.1873568043011602</v>
      </c>
      <c r="AR397" s="7">
        <v>77.314649530313417</v>
      </c>
      <c r="AT397" s="7">
        <v>101.8431742600967</v>
      </c>
      <c r="AU397" s="7">
        <v>-116.03769665602393</v>
      </c>
      <c r="AV397" s="7">
        <v>7.093999393692485</v>
      </c>
      <c r="AW397" s="7">
        <v>37.971926853730409</v>
      </c>
      <c r="AY397" s="7">
        <v>20.993717787964883</v>
      </c>
      <c r="AZ397" s="7">
        <v>-54.189522177727767</v>
      </c>
      <c r="BA397" s="7">
        <v>86.972338180890674</v>
      </c>
      <c r="BB397" s="7">
        <v>-44.04825906356713</v>
      </c>
      <c r="BD397" s="7">
        <v>64.199114124585677</v>
      </c>
      <c r="BE397" s="7">
        <v>21.381394220920669</v>
      </c>
      <c r="BF397" s="7">
        <v>-135.34259803016369</v>
      </c>
      <c r="BH397" s="11">
        <v>1.1537852907354356E-6</v>
      </c>
    </row>
    <row r="398" spans="1:60" x14ac:dyDescent="0.3">
      <c r="A398" s="23">
        <v>45539</v>
      </c>
      <c r="B398" s="11" t="s">
        <v>248</v>
      </c>
      <c r="C398" s="11" t="s">
        <v>108</v>
      </c>
      <c r="D398" s="11" t="s">
        <v>33</v>
      </c>
      <c r="E398" s="5">
        <v>1.1418354847171022</v>
      </c>
      <c r="F398" s="5">
        <v>3.1318163062382796E-6</v>
      </c>
      <c r="G398" s="5">
        <v>1.1418390418138591</v>
      </c>
      <c r="H398" s="5">
        <v>3.0006181593703432E-6</v>
      </c>
      <c r="I398" s="5">
        <v>1.1418372601342333</v>
      </c>
      <c r="J398" s="5">
        <v>2.1704199665236766E-6</v>
      </c>
      <c r="K398" s="5">
        <v>0.51210140928955394</v>
      </c>
      <c r="L398" s="5">
        <v>1.2204424445805187E-6</v>
      </c>
      <c r="M398" s="5">
        <v>0.5121019793949686</v>
      </c>
      <c r="N398" s="5">
        <v>1.2227269909662347E-6</v>
      </c>
      <c r="O398" s="5">
        <v>0.51210169483973411</v>
      </c>
      <c r="P398" s="5">
        <v>8.6358243482533408E-7</v>
      </c>
      <c r="Q398" s="5">
        <v>0.34840520970334726</v>
      </c>
      <c r="R398" s="5">
        <v>9.4327799705807729E-7</v>
      </c>
      <c r="S398" s="5">
        <v>0.34840483213807477</v>
      </c>
      <c r="T398" s="5">
        <v>9.4717148478664819E-7</v>
      </c>
      <c r="U398" s="5">
        <v>0.34840286942236748</v>
      </c>
      <c r="V398" s="5">
        <v>9.6243218086751901E-7</v>
      </c>
      <c r="W398" s="5">
        <v>0.34840430384197607</v>
      </c>
      <c r="X398" s="5">
        <v>5.509585260890453E-7</v>
      </c>
      <c r="Y398" s="5">
        <v>0.24158039928666544</v>
      </c>
      <c r="Z398" s="5">
        <v>1.2126811112798286E-6</v>
      </c>
      <c r="AA398" s="5">
        <v>0.24157944840495676</v>
      </c>
      <c r="AB398" s="5">
        <v>1.1860646322639937E-6</v>
      </c>
      <c r="AC398" s="5">
        <v>0.2415799238458114</v>
      </c>
      <c r="AD398" s="5">
        <v>8.4823189521951892E-7</v>
      </c>
      <c r="AE398" s="5">
        <v>0.23640384914598217</v>
      </c>
      <c r="AF398" s="5">
        <v>2.2124066882733798E-6</v>
      </c>
      <c r="AH398" s="5">
        <v>1.7741192544231015E-5</v>
      </c>
      <c r="AI398" s="5">
        <v>6.0137003340617337E-6</v>
      </c>
      <c r="AJ398" s="5">
        <v>3.9788207539030516E-5</v>
      </c>
      <c r="AK398" s="5">
        <v>2.5328706586038472E-6</v>
      </c>
      <c r="AM398" s="6">
        <v>0.72246663418209522</v>
      </c>
      <c r="AO398" s="7">
        <v>15.902214787644198</v>
      </c>
      <c r="AP398" s="7">
        <v>-139.52925176830001</v>
      </c>
      <c r="AQ398" s="7">
        <v>6.1444489805051461</v>
      </c>
      <c r="AR398" s="7">
        <v>73.934614644999286</v>
      </c>
      <c r="AT398" s="7">
        <v>94.806027252314351</v>
      </c>
      <c r="AU398" s="7">
        <v>-118.43745551576302</v>
      </c>
      <c r="AV398" s="7">
        <v>11.087191224889992</v>
      </c>
      <c r="AW398" s="7">
        <v>34.212596852434274</v>
      </c>
      <c r="AY398" s="7">
        <v>9.4684427693891848</v>
      </c>
      <c r="AZ398" s="7">
        <v>-49.449605792006857</v>
      </c>
      <c r="BA398" s="7">
        <v>80.221051334650184</v>
      </c>
      <c r="BB398" s="7">
        <v>-53.205424585311967</v>
      </c>
      <c r="BD398" s="7">
        <v>65.430887456141562</v>
      </c>
      <c r="BE398" s="7">
        <v>19.621035659334041</v>
      </c>
      <c r="BF398" s="7">
        <v>-139.7081625318375</v>
      </c>
      <c r="BH398" s="11">
        <v>3.124635005824124E-6</v>
      </c>
    </row>
    <row r="399" spans="1:60" x14ac:dyDescent="0.3">
      <c r="A399" s="23">
        <v>45542</v>
      </c>
      <c r="B399" s="11" t="s">
        <v>248</v>
      </c>
      <c r="C399" s="11" t="s">
        <v>36</v>
      </c>
      <c r="D399" s="11" t="s">
        <v>33</v>
      </c>
      <c r="E399" s="5">
        <v>1.1418387745154086</v>
      </c>
      <c r="F399" s="5">
        <v>3.7002778002931919E-6</v>
      </c>
      <c r="G399" s="5">
        <v>1.1418429316523044</v>
      </c>
      <c r="H399" s="5">
        <v>3.7109101930266802E-6</v>
      </c>
      <c r="I399" s="5">
        <v>1.1418408627068597</v>
      </c>
      <c r="J399" s="5">
        <v>2.6226182453794535E-6</v>
      </c>
      <c r="K399" s="5">
        <v>0.51210249319942247</v>
      </c>
      <c r="L399" s="5">
        <v>1.4159488841662568E-6</v>
      </c>
      <c r="M399" s="5">
        <v>0.51210228602176489</v>
      </c>
      <c r="N399" s="5">
        <v>1.3365070306204986E-6</v>
      </c>
      <c r="O399" s="5">
        <v>0.51210238949055953</v>
      </c>
      <c r="P399" s="5">
        <v>9.7294163670412587E-7</v>
      </c>
      <c r="Q399" s="5">
        <v>0.34840465201750914</v>
      </c>
      <c r="R399" s="5">
        <v>1.1428830271825877E-6</v>
      </c>
      <c r="S399" s="5">
        <v>0.34840485296290313</v>
      </c>
      <c r="T399" s="5">
        <v>1.0700290425805187E-6</v>
      </c>
      <c r="U399" s="5">
        <v>0.34840369254318287</v>
      </c>
      <c r="V399" s="5">
        <v>1.0221521160989733E-6</v>
      </c>
      <c r="W399" s="5">
        <v>0.34840440141629403</v>
      </c>
      <c r="X399" s="5">
        <v>6.2373722008314134E-7</v>
      </c>
      <c r="Y399" s="5">
        <v>0.24158017046577779</v>
      </c>
      <c r="Z399" s="5">
        <v>1.3590073921422007E-6</v>
      </c>
      <c r="AA399" s="5">
        <v>0.24157821938942958</v>
      </c>
      <c r="AB399" s="5">
        <v>1.2800587461076677E-6</v>
      </c>
      <c r="AC399" s="5">
        <v>0.24157920057962046</v>
      </c>
      <c r="AD399" s="5">
        <v>9.3562857688435384E-7</v>
      </c>
      <c r="AE399" s="5">
        <v>0.23640952398170734</v>
      </c>
      <c r="AF399" s="5">
        <v>2.3469069168829006E-6</v>
      </c>
      <c r="AH399" s="5">
        <v>1.7843167074440883E-5</v>
      </c>
      <c r="AI399" s="5">
        <v>6.2783806670425348E-6</v>
      </c>
      <c r="AJ399" s="5">
        <v>3.9179533438056286E-5</v>
      </c>
      <c r="AK399" s="5">
        <v>3.3146278250076212E-6</v>
      </c>
      <c r="AM399" s="6">
        <v>0.72235404522479219</v>
      </c>
      <c r="AO399" s="7">
        <v>13.800481251768915</v>
      </c>
      <c r="AP399" s="7">
        <v>-126.43359171948809</v>
      </c>
      <c r="AQ399" s="7">
        <v>1.3939345071545262</v>
      </c>
      <c r="AR399" s="7">
        <v>67.101953863391017</v>
      </c>
      <c r="AT399" s="7">
        <v>80.850910029628409</v>
      </c>
      <c r="AU399" s="7">
        <v>-102.55524655411463</v>
      </c>
      <c r="AV399" s="7">
        <v>5.7226786325248469</v>
      </c>
      <c r="AW399" s="7">
        <v>29.681907482093095</v>
      </c>
      <c r="AY399" s="7">
        <v>1.3874629889443213E-2</v>
      </c>
      <c r="AZ399" s="7">
        <v>-38.224571240808025</v>
      </c>
      <c r="BA399" s="7">
        <v>69.160100312437578</v>
      </c>
      <c r="BB399" s="7">
        <v>-40.878507944541731</v>
      </c>
      <c r="BD399" s="7">
        <v>68.680168659795982</v>
      </c>
      <c r="BE399" s="7">
        <v>14.788599078219278</v>
      </c>
      <c r="BF399" s="7">
        <v>-131.4909473906223</v>
      </c>
      <c r="BH399" s="11">
        <v>4.4195043822132302E-6</v>
      </c>
    </row>
    <row r="400" spans="1:60" x14ac:dyDescent="0.3">
      <c r="A400" s="23">
        <v>45545</v>
      </c>
      <c r="B400" s="11" t="s">
        <v>248</v>
      </c>
      <c r="C400" s="11" t="s">
        <v>89</v>
      </c>
      <c r="D400" s="11" t="s">
        <v>33</v>
      </c>
      <c r="E400" s="5">
        <v>1.1418359902277508</v>
      </c>
      <c r="F400" s="5">
        <v>2.9613014927120318E-6</v>
      </c>
      <c r="G400" s="5">
        <v>1.1418383742760423</v>
      </c>
      <c r="H400" s="5">
        <v>3.3382690744992824E-6</v>
      </c>
      <c r="I400" s="5">
        <v>1.1418371999500727</v>
      </c>
      <c r="J400" s="5">
        <v>2.2355490620694765E-6</v>
      </c>
      <c r="K400" s="5">
        <v>0.51210172509796947</v>
      </c>
      <c r="L400" s="5">
        <v>1.2263750991131918E-6</v>
      </c>
      <c r="M400" s="5">
        <v>0.51210258970408362</v>
      </c>
      <c r="N400" s="5">
        <v>1.1743074032475075E-6</v>
      </c>
      <c r="O400" s="5">
        <v>0.51210215551653127</v>
      </c>
      <c r="P400" s="5">
        <v>8.4915131927180384E-7</v>
      </c>
      <c r="Q400" s="5">
        <v>0.34840498900546163</v>
      </c>
      <c r="R400" s="5">
        <v>9.2117362039005718E-7</v>
      </c>
      <c r="S400" s="5">
        <v>0.3484038042046394</v>
      </c>
      <c r="T400" s="5">
        <v>9.3199058496761187E-7</v>
      </c>
      <c r="U400" s="5">
        <v>0.34840430137738582</v>
      </c>
      <c r="V400" s="5">
        <v>9.1007252357750128E-7</v>
      </c>
      <c r="W400" s="5">
        <v>0.34840436609161102</v>
      </c>
      <c r="X400" s="5">
        <v>5.3205353346009851E-7</v>
      </c>
      <c r="Y400" s="5">
        <v>0.24158043624535119</v>
      </c>
      <c r="Z400" s="5">
        <v>1.0930433272442202E-6</v>
      </c>
      <c r="AA400" s="5">
        <v>0.24157934755544244</v>
      </c>
      <c r="AB400" s="5">
        <v>1.1374166042257711E-6</v>
      </c>
      <c r="AC400" s="5">
        <v>0.24157988950661921</v>
      </c>
      <c r="AD400" s="5">
        <v>7.8920239148058838E-7</v>
      </c>
      <c r="AE400" s="5">
        <v>0.23641131375562321</v>
      </c>
      <c r="AF400" s="5">
        <v>1.9114345805443382E-6</v>
      </c>
      <c r="AH400" s="5">
        <v>1.5199836038043206E-5</v>
      </c>
      <c r="AI400" s="5">
        <v>6.8978069021212486E-6</v>
      </c>
      <c r="AJ400" s="5">
        <v>3.1724109633564363E-5</v>
      </c>
      <c r="AK400" s="5">
        <v>3.0911202546099547E-6</v>
      </c>
      <c r="AM400" s="6">
        <v>0.72317089789849953</v>
      </c>
      <c r="AO400" s="7">
        <v>1.5771633949945851</v>
      </c>
      <c r="AP400" s="7">
        <v>-118.22252669979605</v>
      </c>
      <c r="AQ400" s="7">
        <v>7.6333290499608353</v>
      </c>
      <c r="AR400" s="7">
        <v>66.506463842097574</v>
      </c>
      <c r="AT400" s="7">
        <v>65.768155598000533</v>
      </c>
      <c r="AU400" s="7">
        <v>-95.843155334618402</v>
      </c>
      <c r="AV400" s="7">
        <v>8.2007920041426985</v>
      </c>
      <c r="AW400" s="7">
        <v>35.263652855110905</v>
      </c>
      <c r="AY400" s="7">
        <v>4.8707984097173807</v>
      </c>
      <c r="AZ400" s="7">
        <v>-34.471847159434077</v>
      </c>
      <c r="BA400" s="7">
        <v>55.973321864133396</v>
      </c>
      <c r="BB400" s="7">
        <v>-30.439591072073391</v>
      </c>
      <c r="BD400" s="7">
        <v>56.319467419907454</v>
      </c>
      <c r="BE400" s="7">
        <v>6.623560252272398</v>
      </c>
      <c r="BF400" s="7">
        <v>-117.27259319405104</v>
      </c>
      <c r="BH400" s="11">
        <v>3.9656563752965554E-6</v>
      </c>
    </row>
    <row r="401" spans="1:60" x14ac:dyDescent="0.3">
      <c r="A401" s="23">
        <v>45547</v>
      </c>
      <c r="B401" s="11" t="s">
        <v>248</v>
      </c>
      <c r="C401" s="11" t="s">
        <v>37</v>
      </c>
      <c r="D401" s="11" t="s">
        <v>33</v>
      </c>
      <c r="E401" s="5">
        <v>1.1418395230546916</v>
      </c>
      <c r="F401" s="5">
        <v>3.0470560907004634E-6</v>
      </c>
      <c r="G401" s="5">
        <v>1.1418316943100348</v>
      </c>
      <c r="H401" s="5">
        <v>3.1401751470031613E-6</v>
      </c>
      <c r="I401" s="5">
        <v>1.1418356189563088</v>
      </c>
      <c r="J401" s="5">
        <v>2.198878440391438E-6</v>
      </c>
      <c r="K401" s="5">
        <v>0.51210235148841243</v>
      </c>
      <c r="L401" s="5">
        <v>1.1002744172155194E-6</v>
      </c>
      <c r="M401" s="5">
        <v>0.5121005168871543</v>
      </c>
      <c r="N401" s="5">
        <v>1.1658845211736358E-6</v>
      </c>
      <c r="O401" s="5">
        <v>0.51210142777309287</v>
      </c>
      <c r="P401" s="5">
        <v>8.0337188138225884E-7</v>
      </c>
      <c r="Q401" s="5">
        <v>0.34840462040556369</v>
      </c>
      <c r="R401" s="5">
        <v>9.1342387137245446E-7</v>
      </c>
      <c r="S401" s="5">
        <v>0.34840342560208154</v>
      </c>
      <c r="T401" s="5">
        <v>9.6441202067129903E-7</v>
      </c>
      <c r="U401" s="5">
        <v>0.3484035719011439</v>
      </c>
      <c r="V401" s="5">
        <v>9.6761855496869888E-7</v>
      </c>
      <c r="W401" s="5">
        <v>0.34840387342681334</v>
      </c>
      <c r="X401" s="5">
        <v>5.4802216599207964E-7</v>
      </c>
      <c r="Y401" s="5">
        <v>0.24158064168975057</v>
      </c>
      <c r="Z401" s="5">
        <v>1.1788850958427795E-6</v>
      </c>
      <c r="AA401" s="5">
        <v>0.24157870249133356</v>
      </c>
      <c r="AB401" s="5">
        <v>1.1963186764392053E-6</v>
      </c>
      <c r="AC401" s="5">
        <v>0.2415796703983972</v>
      </c>
      <c r="AD401" s="5">
        <v>8.4139391934233109E-7</v>
      </c>
      <c r="AE401" s="5">
        <v>0.23640793483770212</v>
      </c>
      <c r="AF401" s="5">
        <v>2.0842401815005002E-6</v>
      </c>
      <c r="AH401" s="5">
        <v>2.0320258065198424E-5</v>
      </c>
      <c r="AI401" s="5">
        <v>7.0133418160106712E-6</v>
      </c>
      <c r="AJ401" s="5">
        <v>4.0037201750854151E-5</v>
      </c>
      <c r="AK401" s="5">
        <v>2.732743112537316E-6</v>
      </c>
      <c r="AM401" s="6">
        <v>0.7224385969003817</v>
      </c>
      <c r="AO401" s="7">
        <v>13.163283255179792</v>
      </c>
      <c r="AP401" s="7">
        <v>-132.97516021171242</v>
      </c>
      <c r="AQ401" s="7">
        <v>7.1376934109856904</v>
      </c>
      <c r="AR401" s="7">
        <v>64.927072670251107</v>
      </c>
      <c r="AT401" s="7">
        <v>84.178579910831886</v>
      </c>
      <c r="AU401" s="7">
        <v>-110.77413186710849</v>
      </c>
      <c r="AV401" s="7">
        <v>6.4779152260108219</v>
      </c>
      <c r="AW401" s="7">
        <v>28.496879496131555</v>
      </c>
      <c r="AY401" s="7">
        <v>4.9368887928835647</v>
      </c>
      <c r="AZ401" s="7">
        <v>-46.84156466105982</v>
      </c>
      <c r="BA401" s="7">
        <v>71.998651090643406</v>
      </c>
      <c r="BB401" s="7">
        <v>-46.574253679487754</v>
      </c>
      <c r="BD401" s="7">
        <v>64.366767928758506</v>
      </c>
      <c r="BE401" s="7">
        <v>13.064161457299051</v>
      </c>
      <c r="BF401" s="7">
        <v>-129.65393517072599</v>
      </c>
      <c r="BH401" s="11">
        <v>2.6466148088549744E-6</v>
      </c>
    </row>
    <row r="402" spans="1:60" x14ac:dyDescent="0.3">
      <c r="H402" s="20" t="s">
        <v>10</v>
      </c>
      <c r="I402" s="5">
        <f>AVERAGE(I396:I401)</f>
        <v>1.1418385999023195</v>
      </c>
      <c r="N402" s="20" t="s">
        <v>10</v>
      </c>
      <c r="O402" s="5">
        <f>AVERAGE(O396:O401)</f>
        <v>0.51210257196960918</v>
      </c>
      <c r="V402" s="20" t="s">
        <v>10</v>
      </c>
      <c r="W402" s="5">
        <f>AVERAGE(W396:W401)</f>
        <v>0.34840469710336164</v>
      </c>
      <c r="AB402" s="20" t="s">
        <v>10</v>
      </c>
      <c r="AC402" s="5">
        <f>AVERAGE(AC396:AC401)</f>
        <v>0.24157987108647183</v>
      </c>
      <c r="AD402" s="20" t="s">
        <v>10</v>
      </c>
      <c r="AE402" s="5">
        <f>AVERAGE(AE396:AE401)</f>
        <v>0.23640709019190065</v>
      </c>
    </row>
    <row r="403" spans="1:60" x14ac:dyDescent="0.3">
      <c r="H403" s="19" t="s">
        <v>75</v>
      </c>
      <c r="I403" s="7" cm="1">
        <f t="array" ref="I403">2*STDEV(I396:I401/I402)*1000000</f>
        <v>3.8249990496239468</v>
      </c>
      <c r="N403" s="19" t="s">
        <v>75</v>
      </c>
      <c r="O403" s="7" cm="1">
        <f t="array" ref="O403">2*STDEV(O396:O401/O402)*1000000</f>
        <v>4.2801556647698842</v>
      </c>
      <c r="V403" s="19" t="s">
        <v>75</v>
      </c>
      <c r="W403" s="7" cm="1">
        <f t="array" ref="W403">2*STDEV(W396:W401/W402)*1000000</f>
        <v>4.3450652696086989</v>
      </c>
      <c r="AB403" s="19" t="s">
        <v>75</v>
      </c>
      <c r="AC403" s="7" cm="1">
        <f t="array" ref="AC403">2*STDEV(AC396:AC401/AC402)*1000000</f>
        <v>3.7032069624423039</v>
      </c>
      <c r="AD403" s="19" t="s">
        <v>75</v>
      </c>
      <c r="AE403" s="7" cm="1">
        <f t="array" ref="AE403">2*STDEV(AE396:AE401/AE402)*1000000</f>
        <v>25.1985366035839</v>
      </c>
    </row>
    <row r="404" spans="1:60" x14ac:dyDescent="0.3">
      <c r="A404" s="31" t="s">
        <v>250</v>
      </c>
      <c r="AG404" s="32"/>
      <c r="AL404" s="4"/>
      <c r="AN404" s="4"/>
    </row>
    <row r="405" spans="1:60" s="18" customFormat="1" ht="16.2" x14ac:dyDescent="0.35">
      <c r="A405" s="33" t="s">
        <v>0</v>
      </c>
      <c r="B405" s="26" t="s">
        <v>1</v>
      </c>
      <c r="C405" s="26" t="s">
        <v>2</v>
      </c>
      <c r="D405" s="26" t="s">
        <v>3</v>
      </c>
      <c r="E405" s="27" t="s">
        <v>41</v>
      </c>
      <c r="F405" s="27" t="s">
        <v>286</v>
      </c>
      <c r="G405" s="27" t="s">
        <v>42</v>
      </c>
      <c r="H405" s="27" t="s">
        <v>286</v>
      </c>
      <c r="I405" s="27" t="s">
        <v>43</v>
      </c>
      <c r="J405" s="27" t="s">
        <v>286</v>
      </c>
      <c r="K405" s="27" t="s">
        <v>44</v>
      </c>
      <c r="L405" s="27" t="s">
        <v>286</v>
      </c>
      <c r="M405" s="27" t="s">
        <v>45</v>
      </c>
      <c r="N405" s="27" t="s">
        <v>286</v>
      </c>
      <c r="O405" s="27" t="s">
        <v>46</v>
      </c>
      <c r="P405" s="27" t="s">
        <v>286</v>
      </c>
      <c r="Q405" s="27" t="s">
        <v>47</v>
      </c>
      <c r="R405" s="27" t="s">
        <v>286</v>
      </c>
      <c r="S405" s="27" t="s">
        <v>48</v>
      </c>
      <c r="T405" s="27" t="s">
        <v>286</v>
      </c>
      <c r="U405" s="27" t="s">
        <v>49</v>
      </c>
      <c r="V405" s="27" t="s">
        <v>286</v>
      </c>
      <c r="W405" s="27" t="s">
        <v>50</v>
      </c>
      <c r="X405" s="27" t="s">
        <v>286</v>
      </c>
      <c r="Y405" s="27" t="s">
        <v>51</v>
      </c>
      <c r="Z405" s="27" t="s">
        <v>286</v>
      </c>
      <c r="AA405" s="27" t="s">
        <v>52</v>
      </c>
      <c r="AB405" s="27" t="s">
        <v>286</v>
      </c>
      <c r="AC405" s="27" t="s">
        <v>53</v>
      </c>
      <c r="AD405" s="27" t="s">
        <v>286</v>
      </c>
      <c r="AE405" s="27" t="s">
        <v>54</v>
      </c>
      <c r="AF405" s="27" t="s">
        <v>286</v>
      </c>
      <c r="AG405" s="34"/>
      <c r="AH405" s="27" t="s">
        <v>55</v>
      </c>
      <c r="AI405" s="27" t="s">
        <v>56</v>
      </c>
      <c r="AJ405" s="27" t="s">
        <v>57</v>
      </c>
      <c r="AK405" s="27" t="s">
        <v>58</v>
      </c>
      <c r="AL405" s="28"/>
      <c r="AM405" s="27" t="s">
        <v>59</v>
      </c>
      <c r="AN405" s="35"/>
      <c r="AO405" s="30" t="s">
        <v>76</v>
      </c>
      <c r="AP405" s="36" t="s">
        <v>13</v>
      </c>
      <c r="AQ405" s="30" t="s">
        <v>77</v>
      </c>
      <c r="AR405" s="36" t="s">
        <v>13</v>
      </c>
      <c r="AS405" s="30" t="s">
        <v>78</v>
      </c>
      <c r="AT405" s="36" t="s">
        <v>13</v>
      </c>
      <c r="AU405" s="30" t="s">
        <v>79</v>
      </c>
      <c r="AV405" s="36" t="s">
        <v>13</v>
      </c>
      <c r="AW405" s="30" t="s">
        <v>80</v>
      </c>
      <c r="AX405" s="36" t="s">
        <v>13</v>
      </c>
      <c r="AY405" s="97"/>
      <c r="AZ405" s="98" t="s">
        <v>339</v>
      </c>
      <c r="BA405" s="100"/>
      <c r="BB405" s="27" t="s">
        <v>17</v>
      </c>
      <c r="BC405" s="30" t="s">
        <v>18</v>
      </c>
      <c r="BD405" s="14"/>
      <c r="BE405" s="14"/>
      <c r="BF405" s="14"/>
    </row>
    <row r="406" spans="1:60" x14ac:dyDescent="0.3">
      <c r="A406" s="23">
        <v>45540</v>
      </c>
      <c r="B406" s="11" t="s">
        <v>248</v>
      </c>
      <c r="C406" s="11" t="s">
        <v>34</v>
      </c>
      <c r="D406" s="11" t="s">
        <v>200</v>
      </c>
      <c r="E406" s="5">
        <v>1.141837079920391</v>
      </c>
      <c r="F406" s="5">
        <v>2.9976811036072056E-6</v>
      </c>
      <c r="G406" s="5">
        <v>1.1418431093829235</v>
      </c>
      <c r="H406" s="5">
        <v>3.2231383046567158E-6</v>
      </c>
      <c r="I406" s="5">
        <v>1.1418401046673763</v>
      </c>
      <c r="J406" s="5">
        <v>2.2073184077526099E-6</v>
      </c>
      <c r="K406" s="5">
        <v>0.51282989416543789</v>
      </c>
      <c r="L406" s="5">
        <v>1.2209714120645889E-6</v>
      </c>
      <c r="M406" s="5">
        <v>0.51282948031118547</v>
      </c>
      <c r="N406" s="5">
        <v>1.2574380058505593E-6</v>
      </c>
      <c r="O406" s="5">
        <v>0.51282968672399365</v>
      </c>
      <c r="P406" s="5">
        <v>8.7612936703261763E-7</v>
      </c>
      <c r="Q406" s="5">
        <v>0.34840494363249863</v>
      </c>
      <c r="R406" s="5">
        <v>9.1718048662753624E-7</v>
      </c>
      <c r="S406" s="5">
        <v>0.34840446922427809</v>
      </c>
      <c r="T406" s="5">
        <v>9.1997740294613735E-7</v>
      </c>
      <c r="U406" s="5">
        <v>0.3484032318248233</v>
      </c>
      <c r="V406" s="5">
        <v>9.2385296901142735E-7</v>
      </c>
      <c r="W406" s="5">
        <v>0.34840421245519176</v>
      </c>
      <c r="X406" s="5">
        <v>5.321649363274923E-7</v>
      </c>
      <c r="Y406" s="5">
        <v>0.24158191666582254</v>
      </c>
      <c r="Z406" s="5">
        <v>1.2217434140874678E-6</v>
      </c>
      <c r="AA406" s="5">
        <v>0.2415752970404835</v>
      </c>
      <c r="AB406" s="5">
        <v>1.1412717604345269E-6</v>
      </c>
      <c r="AC406" s="5">
        <v>0.2415785985992564</v>
      </c>
      <c r="AD406" s="5">
        <v>8.5698929739596402E-7</v>
      </c>
      <c r="AE406" s="5">
        <v>0.23640166580905306</v>
      </c>
      <c r="AF406" s="5">
        <v>1.9623185906789936E-6</v>
      </c>
      <c r="AH406" s="5">
        <v>1.4511194785863052E-4</v>
      </c>
      <c r="AI406" s="5">
        <v>3.6990285227575329E-6</v>
      </c>
      <c r="AJ406" s="5">
        <v>5.3376443175678079E-2</v>
      </c>
      <c r="AK406" s="5">
        <v>1.6955370777294491E-6</v>
      </c>
      <c r="AM406" s="6">
        <v>0.72169320400205617</v>
      </c>
      <c r="AO406" s="7">
        <f>(I406/I$402-1)*1000000</f>
        <v>1.3178439202121695</v>
      </c>
      <c r="AP406" s="7">
        <f>MAX(J406/I406*1000000,I$403,'S-3 Medium-term 142Nd precision'!B$13)</f>
        <v>5.2299576815096689</v>
      </c>
      <c r="AQ406" s="10">
        <f t="shared" ref="AQ406" si="88">(O406/0.51263-1)*10000</f>
        <v>3.8953382360307209</v>
      </c>
      <c r="AR406" s="10">
        <f>MAX(P406/O406*10000,O$403/100,'S-3 Medium-term 142Nd precision'!C$13)</f>
        <v>4.3677561088252007E-2</v>
      </c>
      <c r="AS406" s="7">
        <f>(W406/W$402-1)*1000000</f>
        <v>-1.3910494718327726</v>
      </c>
      <c r="AT406" s="7">
        <f>MAX(X406/W406*1000000,W$403,'S-3 Medium-term 142Nd precision'!D$13)</f>
        <v>4.3450652696086989</v>
      </c>
      <c r="AU406" s="7">
        <f>(AC406/AC$402-1)*1000000</f>
        <v>-5.2673561323768325</v>
      </c>
      <c r="AV406" s="7">
        <f>MAX(AD406/AC406*1000000,AC$403,'S-3 Medium-term 142Nd precision'!E$13)</f>
        <v>7.5988558913005573</v>
      </c>
      <c r="AW406" s="7">
        <f>(AE406/AE$402-1)*1000000</f>
        <v>-22.945093749893175</v>
      </c>
      <c r="AX406" s="7">
        <f>MAX(AF406/AE406*1000000,AE$403,'S-3 Medium-term 142Nd precision'!F$13)</f>
        <v>31.410209767983677</v>
      </c>
      <c r="AZ406" s="99">
        <v>4.5484160321903419E-6</v>
      </c>
      <c r="BB406" s="7" t="s">
        <v>207</v>
      </c>
      <c r="BC406" s="7" t="s">
        <v>124</v>
      </c>
    </row>
    <row r="407" spans="1:60" x14ac:dyDescent="0.3">
      <c r="A407" s="23">
        <v>45541</v>
      </c>
      <c r="B407" s="11" t="s">
        <v>248</v>
      </c>
      <c r="C407" s="11" t="s">
        <v>251</v>
      </c>
      <c r="D407" s="11" t="s">
        <v>200</v>
      </c>
      <c r="E407" s="5">
        <v>1.1418377720845652</v>
      </c>
      <c r="F407" s="5">
        <v>3.2263586634727526E-6</v>
      </c>
      <c r="G407" s="5">
        <v>1.1418421651231856</v>
      </c>
      <c r="H407" s="5">
        <v>3.332099934837136E-6</v>
      </c>
      <c r="I407" s="5">
        <v>1.1418399575103395</v>
      </c>
      <c r="J407" s="5">
        <v>2.3212460703022348E-6</v>
      </c>
      <c r="K407" s="5">
        <v>0.51283044070799877</v>
      </c>
      <c r="L407" s="5">
        <v>1.3030842655864696E-6</v>
      </c>
      <c r="M407" s="5">
        <v>0.51283206426285255</v>
      </c>
      <c r="N407" s="5">
        <v>1.2087863207218338E-6</v>
      </c>
      <c r="O407" s="5">
        <v>0.51283125179922362</v>
      </c>
      <c r="P407" s="5">
        <v>8.8964082050826178E-7</v>
      </c>
      <c r="Q407" s="5">
        <v>0.34840613695249173</v>
      </c>
      <c r="R407" s="5">
        <v>9.7882044028744029E-7</v>
      </c>
      <c r="S407" s="5">
        <v>0.34840415785312989</v>
      </c>
      <c r="T407" s="5">
        <v>9.7926673413615686E-7</v>
      </c>
      <c r="U407" s="5">
        <v>0.34840367357004004</v>
      </c>
      <c r="V407" s="5">
        <v>9.1659923446383113E-7</v>
      </c>
      <c r="W407" s="5">
        <v>0.34840465554113242</v>
      </c>
      <c r="X407" s="5">
        <v>5.5568551616082658E-7</v>
      </c>
      <c r="Y407" s="5">
        <v>0.24157747503657556</v>
      </c>
      <c r="Z407" s="5">
        <v>1.2422306775311993E-6</v>
      </c>
      <c r="AA407" s="5">
        <v>0.24158069542037866</v>
      </c>
      <c r="AB407" s="5">
        <v>1.1497180279663245E-6</v>
      </c>
      <c r="AC407" s="5">
        <v>0.24157907979781301</v>
      </c>
      <c r="AD407" s="5">
        <v>8.513376122216021E-7</v>
      </c>
      <c r="AE407" s="5">
        <v>0.2363989368324812</v>
      </c>
      <c r="AF407" s="5">
        <v>2.1132624098047555E-6</v>
      </c>
      <c r="AH407" s="5">
        <v>1.1777370309135087E-4</v>
      </c>
      <c r="AI407" s="5">
        <v>5.3950358704394525E-6</v>
      </c>
      <c r="AJ407" s="5">
        <v>4.5509203059608899E-2</v>
      </c>
      <c r="AK407" s="5">
        <v>9.4398928776050121E-7</v>
      </c>
      <c r="AM407" s="6">
        <v>0.72253745420525739</v>
      </c>
      <c r="AO407" s="7">
        <f t="shared" ref="AO407:AO409" si="89">(I407/I$402-1)*1000000</f>
        <v>1.1889666544639965</v>
      </c>
      <c r="AP407" s="7">
        <f>MAX(J407/I407*1000000,I$403,'S-3 Medium-term 142Nd precision'!B$13)</f>
        <v>5.2299576815096689</v>
      </c>
      <c r="AQ407" s="10">
        <f t="shared" ref="AQ407:AQ409" si="90">(O407/0.51263-1)*10000</f>
        <v>3.9258685450249686</v>
      </c>
      <c r="AR407" s="10">
        <f>MAX(P407/O407*10000,O$403/100,'S-3 Medium-term 142Nd precision'!C$13)</f>
        <v>4.3677561088252007E-2</v>
      </c>
      <c r="AS407" s="7">
        <f t="shared" ref="AS407:AS409" si="91">(W407/W$402-1)*1000000</f>
        <v>-0.11929296461765659</v>
      </c>
      <c r="AT407" s="7">
        <f>MAX(X407/W407*1000000,W$403,'S-3 Medium-term 142Nd precision'!D$13)</f>
        <v>4.3450652696086989</v>
      </c>
      <c r="AU407" s="7">
        <f t="shared" ref="AU407:AU409" si="92">(AC407/AC$402-1)*1000000</f>
        <v>-3.2754742986806917</v>
      </c>
      <c r="AV407" s="7">
        <f>MAX(AD407/AC407*1000000,AC$403,'S-3 Medium-term 142Nd precision'!E$13)</f>
        <v>7.5988558913005573</v>
      </c>
      <c r="AW407" s="7">
        <f t="shared" ref="AW407:AW409" si="93">(AE407/AE$402-1)*1000000</f>
        <v>-34.48864165978005</v>
      </c>
      <c r="AX407" s="7">
        <f>MAX(AF407/AE407*1000000,AE$403,'S-3 Medium-term 142Nd precision'!F$13)</f>
        <v>31.410209767983677</v>
      </c>
      <c r="AZ407" s="99">
        <v>4.075377486217274E-6</v>
      </c>
      <c r="BB407" s="7" t="s">
        <v>207</v>
      </c>
      <c r="BC407" s="7" t="s">
        <v>124</v>
      </c>
    </row>
    <row r="408" spans="1:60" x14ac:dyDescent="0.3">
      <c r="A408" s="23">
        <v>45541</v>
      </c>
      <c r="B408" s="11" t="s">
        <v>248</v>
      </c>
      <c r="C408" s="11" t="s">
        <v>8</v>
      </c>
      <c r="D408" s="11" t="s">
        <v>187</v>
      </c>
      <c r="E408" s="5">
        <v>1.1418386993372425</v>
      </c>
      <c r="F408" s="5">
        <v>3.6137093332700431E-6</v>
      </c>
      <c r="G408" s="5">
        <v>1.1418397761114862</v>
      </c>
      <c r="H408" s="5">
        <v>3.4815597151869697E-6</v>
      </c>
      <c r="I408" s="5">
        <v>1.1418392418578551</v>
      </c>
      <c r="J408" s="5">
        <v>2.5073645417058782E-6</v>
      </c>
      <c r="K408" s="5">
        <v>0.51286097812878639</v>
      </c>
      <c r="L408" s="5">
        <v>1.3507908684372331E-6</v>
      </c>
      <c r="M408" s="5">
        <v>0.51286138561861394</v>
      </c>
      <c r="N408" s="5">
        <v>1.2365119882627757E-6</v>
      </c>
      <c r="O408" s="5">
        <v>0.51286118127737357</v>
      </c>
      <c r="P408" s="5">
        <v>9.1552321377981918E-7</v>
      </c>
      <c r="Q408" s="5">
        <v>0.34840477793611935</v>
      </c>
      <c r="R408" s="5">
        <v>1.0390337540533616E-6</v>
      </c>
      <c r="S408" s="5">
        <v>0.34840425623509269</v>
      </c>
      <c r="T408" s="5">
        <v>1.0335068148203401E-6</v>
      </c>
      <c r="U408" s="5">
        <v>0.34840310219656184</v>
      </c>
      <c r="V408" s="5">
        <v>1.0173780338080203E-6</v>
      </c>
      <c r="W408" s="5">
        <v>0.34840404768421501</v>
      </c>
      <c r="X408" s="5">
        <v>5.9539910262693903E-7</v>
      </c>
      <c r="Y408" s="5">
        <v>0.24157820626468574</v>
      </c>
      <c r="Z408" s="5">
        <v>1.385681850906692E-6</v>
      </c>
      <c r="AA408" s="5">
        <v>0.24157943328553244</v>
      </c>
      <c r="AB408" s="5">
        <v>1.2086246068325458E-6</v>
      </c>
      <c r="AC408" s="5">
        <v>0.2415788155606115</v>
      </c>
      <c r="AD408" s="5">
        <v>9.2059120202585757E-7</v>
      </c>
      <c r="AE408" s="5">
        <v>0.23640440856035996</v>
      </c>
      <c r="AF408" s="5">
        <v>2.1712929159453952E-6</v>
      </c>
      <c r="AH408" s="5">
        <v>5.8702432237305415E-4</v>
      </c>
      <c r="AI408" s="5">
        <v>4.6773736304091886E-6</v>
      </c>
      <c r="AJ408" s="5">
        <v>3.456027342229151E-2</v>
      </c>
      <c r="AK408" s="5">
        <v>1.3555124635825122E-6</v>
      </c>
      <c r="AM408" s="6">
        <v>0.72257212149502359</v>
      </c>
      <c r="AO408" s="7">
        <f t="shared" si="89"/>
        <v>0.56221215127827406</v>
      </c>
      <c r="AP408" s="7">
        <f>MAX(J408/I408*1000000,I$403,'S-3 Medium-term 142Nd precision'!B$13)</f>
        <v>5.2299576815096689</v>
      </c>
      <c r="AQ408" s="10">
        <f t="shared" si="90"/>
        <v>4.5097102661473265</v>
      </c>
      <c r="AR408" s="10">
        <f>MAX(P408/O408*10000,O$403/100,'S-3 Medium-term 142Nd precision'!C$13)</f>
        <v>4.3677561088252007E-2</v>
      </c>
      <c r="AS408" s="7">
        <f t="shared" si="91"/>
        <v>-1.8639793092356527</v>
      </c>
      <c r="AT408" s="7">
        <f>MAX(X408/W408*1000000,W$403,'S-3 Medium-term 142Nd precision'!D$13)</f>
        <v>4.3450652696086989</v>
      </c>
      <c r="AU408" s="7">
        <f t="shared" si="92"/>
        <v>-4.3692624537294833</v>
      </c>
      <c r="AV408" s="7">
        <f>MAX(AD408/AC408*1000000,AC$403,'S-3 Medium-term 142Nd precision'!E$13)</f>
        <v>7.5988558913005573</v>
      </c>
      <c r="AW408" s="7">
        <f t="shared" si="93"/>
        <v>-11.34327882679198</v>
      </c>
      <c r="AX408" s="7">
        <f>MAX(AF408/AE408*1000000,AE$403,'S-3 Medium-term 142Nd precision'!F$13)</f>
        <v>31.410209767983677</v>
      </c>
      <c r="AZ408" s="99">
        <v>3.1232886429142403E-6</v>
      </c>
      <c r="BB408" s="7" t="s">
        <v>192</v>
      </c>
      <c r="BC408" s="7" t="s">
        <v>124</v>
      </c>
    </row>
    <row r="409" spans="1:60" x14ac:dyDescent="0.3">
      <c r="A409" s="23">
        <v>45539</v>
      </c>
      <c r="B409" s="11" t="s">
        <v>248</v>
      </c>
      <c r="C409" s="11" t="s">
        <v>83</v>
      </c>
      <c r="D409" s="11" t="s">
        <v>252</v>
      </c>
      <c r="E409" s="5">
        <v>1.141840912971442</v>
      </c>
      <c r="F409" s="5">
        <v>4.4842046622095572E-6</v>
      </c>
      <c r="G409" s="5">
        <v>1.1418340625451207</v>
      </c>
      <c r="H409" s="5">
        <v>4.8774398083726967E-6</v>
      </c>
      <c r="I409" s="5">
        <v>1.1418375058174044</v>
      </c>
      <c r="J409" s="5">
        <v>3.3208847381740388E-6</v>
      </c>
      <c r="K409" s="5">
        <v>0.51297511277276053</v>
      </c>
      <c r="L409" s="5">
        <v>1.8221350036030725E-6</v>
      </c>
      <c r="M409" s="5">
        <v>0.51297123325745508</v>
      </c>
      <c r="N409" s="5">
        <v>1.7914428152072168E-6</v>
      </c>
      <c r="O409" s="5">
        <v>0.51297315614765049</v>
      </c>
      <c r="P409" s="5">
        <v>1.2866145790717267E-6</v>
      </c>
      <c r="Q409" s="5">
        <v>0.34840569810565736</v>
      </c>
      <c r="R409" s="5">
        <v>1.2786827823654057E-6</v>
      </c>
      <c r="S409" s="5">
        <v>0.34840423936133924</v>
      </c>
      <c r="T409" s="5">
        <v>1.3088020830918272E-6</v>
      </c>
      <c r="U409" s="5">
        <v>0.34840510550724707</v>
      </c>
      <c r="V409" s="5">
        <v>1.3414225380309923E-6</v>
      </c>
      <c r="W409" s="5">
        <v>0.34840501662810885</v>
      </c>
      <c r="X409" s="5">
        <v>7.5633703993064501E-7</v>
      </c>
      <c r="Y409" s="5">
        <v>0.24157738319586122</v>
      </c>
      <c r="Z409" s="5">
        <v>1.7276033316257366E-6</v>
      </c>
      <c r="AA409" s="5">
        <v>0.24157957069653016</v>
      </c>
      <c r="AB409" s="5">
        <v>1.6216520834750426E-6</v>
      </c>
      <c r="AC409" s="5">
        <v>0.2415784769461955</v>
      </c>
      <c r="AD409" s="5">
        <v>1.1872651445662562E-6</v>
      </c>
      <c r="AE409" s="5">
        <v>0.23639997195665968</v>
      </c>
      <c r="AF409" s="5">
        <v>3.1288406763863344E-6</v>
      </c>
      <c r="AH409" s="5">
        <v>2.4761801244609748E-6</v>
      </c>
      <c r="AI409" s="5">
        <v>2.7860814099145598E-6</v>
      </c>
      <c r="AJ409" s="5">
        <v>1.086685069098549E-5</v>
      </c>
      <c r="AK409" s="5">
        <v>9.346415025021997E-7</v>
      </c>
      <c r="AM409" s="6">
        <v>0.72129776250823052</v>
      </c>
      <c r="AO409" s="7">
        <f t="shared" si="89"/>
        <v>-0.95817825318533778</v>
      </c>
      <c r="AP409" s="7">
        <f>MAX(J409/I409*1000000,I$403,'S-3 Medium-term 142Nd precision'!B$13)</f>
        <v>5.2299576815096689</v>
      </c>
      <c r="AQ409" s="10">
        <f t="shared" si="90"/>
        <v>6.6940317119645876</v>
      </c>
      <c r="AR409" s="10">
        <f>MAX(P409/O409*10000,O$403/100,'S-3 Medium-term 142Nd precision'!C$13)</f>
        <v>4.3677561088252007E-2</v>
      </c>
      <c r="AS409" s="7">
        <f t="shared" si="91"/>
        <v>0.91710803529210239</v>
      </c>
      <c r="AT409" s="7">
        <f>MAX(X409/W409*1000000,W$403,'S-3 Medium-term 142Nd precision'!D$13)</f>
        <v>4.3450652696086989</v>
      </c>
      <c r="AU409" s="7">
        <f t="shared" si="92"/>
        <v>-5.770928968806821</v>
      </c>
      <c r="AV409" s="7">
        <f>MAX(AD409/AC409*1000000,AC$403,'S-3 Medium-term 142Nd precision'!E$13)</f>
        <v>7.5988558913005573</v>
      </c>
      <c r="AW409" s="7">
        <f t="shared" si="93"/>
        <v>-30.11007510467234</v>
      </c>
      <c r="AX409" s="7">
        <f>MAX(AF409/AE409*1000000,AE$403,'S-3 Medium-term 142Nd precision'!F$13)</f>
        <v>31.410209767983677</v>
      </c>
      <c r="AZ409" s="99">
        <v>2.9041225280281489E-6</v>
      </c>
      <c r="BB409" s="7" t="s">
        <v>253</v>
      </c>
      <c r="BC409" s="7" t="s">
        <v>247</v>
      </c>
    </row>
    <row r="410" spans="1:60" s="39" customFormat="1" ht="15" thickBot="1" x14ac:dyDescent="0.35">
      <c r="A410" s="38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M410" s="41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  <c r="BA410" s="42"/>
      <c r="BB410" s="42"/>
      <c r="BC410" s="42"/>
      <c r="BD410" s="42"/>
      <c r="BE410" s="42"/>
      <c r="BF410" s="42"/>
    </row>
    <row r="412" spans="1:60" x14ac:dyDescent="0.3">
      <c r="A412" s="24" t="s">
        <v>254</v>
      </c>
      <c r="AL412" s="4"/>
      <c r="AN412" s="4"/>
    </row>
    <row r="413" spans="1:60" ht="16.2" x14ac:dyDescent="0.35">
      <c r="A413" s="25" t="s">
        <v>0</v>
      </c>
      <c r="B413" s="26" t="s">
        <v>1</v>
      </c>
      <c r="C413" s="26" t="s">
        <v>2</v>
      </c>
      <c r="D413" s="26" t="s">
        <v>3</v>
      </c>
      <c r="E413" s="27" t="s">
        <v>41</v>
      </c>
      <c r="F413" s="27" t="s">
        <v>286</v>
      </c>
      <c r="G413" s="27" t="s">
        <v>42</v>
      </c>
      <c r="H413" s="27" t="s">
        <v>286</v>
      </c>
      <c r="I413" s="27" t="s">
        <v>43</v>
      </c>
      <c r="J413" s="27" t="s">
        <v>286</v>
      </c>
      <c r="K413" s="27" t="s">
        <v>44</v>
      </c>
      <c r="L413" s="27" t="s">
        <v>286</v>
      </c>
      <c r="M413" s="27" t="s">
        <v>45</v>
      </c>
      <c r="N413" s="27" t="s">
        <v>286</v>
      </c>
      <c r="O413" s="27" t="s">
        <v>46</v>
      </c>
      <c r="P413" s="27" t="s">
        <v>286</v>
      </c>
      <c r="Q413" s="27" t="s">
        <v>47</v>
      </c>
      <c r="R413" s="27" t="s">
        <v>286</v>
      </c>
      <c r="S413" s="27" t="s">
        <v>48</v>
      </c>
      <c r="T413" s="27" t="s">
        <v>286</v>
      </c>
      <c r="U413" s="27" t="s">
        <v>49</v>
      </c>
      <c r="V413" s="27" t="s">
        <v>286</v>
      </c>
      <c r="W413" s="27" t="s">
        <v>50</v>
      </c>
      <c r="X413" s="27" t="s">
        <v>286</v>
      </c>
      <c r="Y413" s="27" t="s">
        <v>51</v>
      </c>
      <c r="Z413" s="27" t="s">
        <v>286</v>
      </c>
      <c r="AA413" s="27" t="s">
        <v>52</v>
      </c>
      <c r="AB413" s="27" t="s">
        <v>286</v>
      </c>
      <c r="AC413" s="27" t="s">
        <v>53</v>
      </c>
      <c r="AD413" s="27" t="s">
        <v>286</v>
      </c>
      <c r="AE413" s="27" t="s">
        <v>54</v>
      </c>
      <c r="AF413" s="27" t="s">
        <v>286</v>
      </c>
      <c r="AG413" s="27"/>
      <c r="AH413" s="27" t="s">
        <v>55</v>
      </c>
      <c r="AI413" s="27" t="s">
        <v>56</v>
      </c>
      <c r="AJ413" s="27" t="s">
        <v>57</v>
      </c>
      <c r="AK413" s="27" t="s">
        <v>58</v>
      </c>
      <c r="AL413" s="28"/>
      <c r="AM413" s="29" t="s">
        <v>59</v>
      </c>
      <c r="AN413" s="28"/>
      <c r="AO413" s="30" t="s">
        <v>60</v>
      </c>
      <c r="AP413" s="30" t="s">
        <v>61</v>
      </c>
      <c r="AQ413" s="30" t="s">
        <v>62</v>
      </c>
      <c r="AR413" s="30" t="s">
        <v>63</v>
      </c>
      <c r="AS413" s="30"/>
      <c r="AT413" s="30" t="s">
        <v>64</v>
      </c>
      <c r="AU413" s="30" t="s">
        <v>65</v>
      </c>
      <c r="AV413" s="30" t="s">
        <v>66</v>
      </c>
      <c r="AW413" s="30" t="s">
        <v>67</v>
      </c>
      <c r="AX413" s="30"/>
      <c r="AY413" s="30" t="s">
        <v>68</v>
      </c>
      <c r="AZ413" s="30" t="s">
        <v>69</v>
      </c>
      <c r="BA413" s="30" t="s">
        <v>70</v>
      </c>
      <c r="BB413" s="30" t="s">
        <v>71</v>
      </c>
      <c r="BC413" s="30"/>
      <c r="BD413" s="30" t="s">
        <v>72</v>
      </c>
      <c r="BE413" s="30" t="s">
        <v>73</v>
      </c>
      <c r="BF413" s="30" t="s">
        <v>74</v>
      </c>
      <c r="BG413" s="97"/>
      <c r="BH413" s="98" t="s">
        <v>339</v>
      </c>
    </row>
    <row r="414" spans="1:60" x14ac:dyDescent="0.3">
      <c r="A414" s="23">
        <v>45550</v>
      </c>
      <c r="B414" s="11" t="s">
        <v>255</v>
      </c>
      <c r="C414" s="11" t="s">
        <v>154</v>
      </c>
      <c r="D414" s="11" t="s">
        <v>33</v>
      </c>
      <c r="E414" s="5">
        <v>1.1418422878030583</v>
      </c>
      <c r="F414" s="5">
        <v>4.8657435265397865E-6</v>
      </c>
      <c r="G414" s="5">
        <v>1.1418357903711447</v>
      </c>
      <c r="H414" s="5">
        <v>5.2528694348121835E-6</v>
      </c>
      <c r="I414" s="5">
        <v>1.141839045571565</v>
      </c>
      <c r="J414" s="5">
        <v>3.5877520826347261E-6</v>
      </c>
      <c r="K414" s="5">
        <v>0.5121036806715269</v>
      </c>
      <c r="L414" s="5">
        <v>1.9198996214193298E-6</v>
      </c>
      <c r="M414" s="5">
        <v>0.51210227978121137</v>
      </c>
      <c r="N414" s="5">
        <v>1.9155199261511287E-6</v>
      </c>
      <c r="O414" s="5">
        <v>0.51210298580760494</v>
      </c>
      <c r="P414" s="5">
        <v>1.3561852087113585E-6</v>
      </c>
      <c r="Q414" s="5">
        <v>0.3484044619932431</v>
      </c>
      <c r="R414" s="5">
        <v>1.5408060598780244E-6</v>
      </c>
      <c r="S414" s="5">
        <v>0.34840542202124519</v>
      </c>
      <c r="T414" s="5">
        <v>1.5010471779992224E-6</v>
      </c>
      <c r="U414" s="5">
        <v>0.34840694505547115</v>
      </c>
      <c r="V414" s="5">
        <v>1.4293037257559387E-6</v>
      </c>
      <c r="W414" s="5">
        <v>0.34840560768335344</v>
      </c>
      <c r="X414" s="5">
        <v>8.6305624917623669E-7</v>
      </c>
      <c r="Y414" s="5">
        <v>0.24158161795420835</v>
      </c>
      <c r="Z414" s="5">
        <v>2.0392125879160987E-6</v>
      </c>
      <c r="AA414" s="5">
        <v>0.24157763487360454</v>
      </c>
      <c r="AB414" s="5">
        <v>2.0564802122425465E-6</v>
      </c>
      <c r="AC414" s="5">
        <v>0.24157964203383051</v>
      </c>
      <c r="AD414" s="5">
        <v>1.4573173701928763E-6</v>
      </c>
      <c r="AE414" s="5">
        <v>0.23640407537513369</v>
      </c>
      <c r="AF414" s="5">
        <v>3.1637310009017916E-6</v>
      </c>
      <c r="AH414" s="5">
        <v>1.1570244324109612E-5</v>
      </c>
      <c r="AI414" s="5">
        <v>2.5909322872168658E-6</v>
      </c>
      <c r="AJ414" s="5">
        <v>2.9537073409183279E-5</v>
      </c>
      <c r="AK414" s="5">
        <v>3.940863256703274E-6</v>
      </c>
      <c r="AM414" s="6">
        <v>0.72314659572466355</v>
      </c>
      <c r="AO414" s="7">
        <v>17.057608953541248</v>
      </c>
      <c r="AP414" s="7">
        <v>-153.4077187183014</v>
      </c>
      <c r="AQ414" s="7">
        <v>8.1361361277121347</v>
      </c>
      <c r="AR414" s="7">
        <v>74.831695596966341</v>
      </c>
      <c r="AT414" s="7">
        <v>95.757609571700542</v>
      </c>
      <c r="AU414" s="7">
        <v>-121.41555171230056</v>
      </c>
      <c r="AV414" s="7">
        <v>12.761313564313426</v>
      </c>
      <c r="AW414" s="7">
        <v>31.528037373051987</v>
      </c>
      <c r="AY414" s="7">
        <v>-2.9267563319557155</v>
      </c>
      <c r="AZ414" s="7">
        <v>-46.359770718540361</v>
      </c>
      <c r="BA414" s="7">
        <v>86.022665073626214</v>
      </c>
      <c r="BB414" s="7">
        <v>-44.241656057875112</v>
      </c>
      <c r="BD414" s="7">
        <v>84.716306381515949</v>
      </c>
      <c r="BE414" s="7">
        <v>17.773110557728344</v>
      </c>
      <c r="BF414" s="7">
        <v>-152.20856857534048</v>
      </c>
      <c r="BH414" s="99">
        <v>2.5424851494974417E-6</v>
      </c>
    </row>
    <row r="415" spans="1:60" x14ac:dyDescent="0.3">
      <c r="A415" s="23">
        <v>45550</v>
      </c>
      <c r="B415" s="11" t="s">
        <v>255</v>
      </c>
      <c r="C415" s="11" t="s">
        <v>19</v>
      </c>
      <c r="D415" s="11" t="s">
        <v>33</v>
      </c>
      <c r="E415" s="5">
        <v>1.1418359426402751</v>
      </c>
      <c r="F415" s="5">
        <v>2.7686110792379939E-6</v>
      </c>
      <c r="G415" s="5">
        <v>1.1418467272130488</v>
      </c>
      <c r="H415" s="5">
        <v>2.7899714978456394E-6</v>
      </c>
      <c r="I415" s="5">
        <v>1.1418413583374549</v>
      </c>
      <c r="J415" s="5">
        <v>1.9859604115579306E-6</v>
      </c>
      <c r="K415" s="5">
        <v>0.51210331187632541</v>
      </c>
      <c r="L415" s="5">
        <v>1.0266020933607731E-6</v>
      </c>
      <c r="M415" s="5">
        <v>0.5121035416710642</v>
      </c>
      <c r="N415" s="5">
        <v>1.0615767473255079E-6</v>
      </c>
      <c r="O415" s="5">
        <v>0.51210342710624868</v>
      </c>
      <c r="P415" s="5">
        <v>7.3821945605668412E-7</v>
      </c>
      <c r="Q415" s="5">
        <v>0.3484045109474509</v>
      </c>
      <c r="R415" s="5">
        <v>8.1564832385358404E-7</v>
      </c>
      <c r="S415" s="5">
        <v>0.34840527406685745</v>
      </c>
      <c r="T415" s="5">
        <v>8.4732554783021738E-7</v>
      </c>
      <c r="U415" s="5">
        <v>0.34840477107206119</v>
      </c>
      <c r="V415" s="5">
        <v>8.356655127201015E-7</v>
      </c>
      <c r="W415" s="5">
        <v>0.3484048526862964</v>
      </c>
      <c r="X415" s="5">
        <v>4.8093184852995753E-7</v>
      </c>
      <c r="Y415" s="5">
        <v>0.24158053316160225</v>
      </c>
      <c r="Z415" s="5">
        <v>1.0703772430002277E-6</v>
      </c>
      <c r="AA415" s="5">
        <v>0.24157805491283926</v>
      </c>
      <c r="AB415" s="5">
        <v>1.0455536180205517E-6</v>
      </c>
      <c r="AC415" s="5">
        <v>0.2415792967173738</v>
      </c>
      <c r="AD415" s="5">
        <v>7.5087233915951146E-7</v>
      </c>
      <c r="AE415" s="5">
        <v>0.23639982125270714</v>
      </c>
      <c r="AF415" s="5">
        <v>1.8914770319766576E-6</v>
      </c>
      <c r="AH415" s="5">
        <v>1.7698240676239133E-5</v>
      </c>
      <c r="AI415" s="5">
        <v>7.8854621590262874E-6</v>
      </c>
      <c r="AJ415" s="5">
        <v>4.6130942954523702E-5</v>
      </c>
      <c r="AK415" s="5">
        <v>2.3228731990199698E-6</v>
      </c>
      <c r="AM415" s="6">
        <v>0.7218536623898385</v>
      </c>
      <c r="AO415" s="7">
        <v>13.447562628332577</v>
      </c>
      <c r="AP415" s="7">
        <v>-140.24240907262174</v>
      </c>
      <c r="AQ415" s="7">
        <v>5.7361195660021735</v>
      </c>
      <c r="AR415" s="7">
        <v>83.887364202839265</v>
      </c>
      <c r="AT415" s="7">
        <v>93.518075757970109</v>
      </c>
      <c r="AU415" s="7">
        <v>-116.57807521370245</v>
      </c>
      <c r="AV415" s="7">
        <v>7.8697413832262697</v>
      </c>
      <c r="AW415" s="7">
        <v>36.774244067450113</v>
      </c>
      <c r="AY415" s="7">
        <v>6.7606369351658202</v>
      </c>
      <c r="AZ415" s="7">
        <v>-51.375633061234716</v>
      </c>
      <c r="BA415" s="7">
        <v>87.164064946909647</v>
      </c>
      <c r="BB415" s="7">
        <v>-49.185340240787134</v>
      </c>
      <c r="BD415" s="7">
        <v>65.510632064169627</v>
      </c>
      <c r="BE415" s="7">
        <v>18.542540038968269</v>
      </c>
      <c r="BF415" s="7">
        <v>-148.0150697937832</v>
      </c>
      <c r="BH415" s="99">
        <v>2.5163101513361777E-6</v>
      </c>
    </row>
    <row r="416" spans="1:60" x14ac:dyDescent="0.3">
      <c r="A416" s="23">
        <v>45549</v>
      </c>
      <c r="B416" s="11" t="s">
        <v>255</v>
      </c>
      <c r="C416" s="11" t="s">
        <v>108</v>
      </c>
      <c r="D416" s="11" t="s">
        <v>33</v>
      </c>
      <c r="E416" s="5">
        <v>1.1418347134221125</v>
      </c>
      <c r="F416" s="5">
        <v>2.6897482733656213E-6</v>
      </c>
      <c r="G416" s="5">
        <v>1.1418361177658463</v>
      </c>
      <c r="H416" s="5">
        <v>2.8821551339738464E-6</v>
      </c>
      <c r="I416" s="5">
        <v>1.1418354155939763</v>
      </c>
      <c r="J416" s="5">
        <v>1.970888956699187E-6</v>
      </c>
      <c r="K416" s="5">
        <v>0.51210142167670492</v>
      </c>
      <c r="L416" s="5">
        <v>1.0790505628340894E-6</v>
      </c>
      <c r="M416" s="5">
        <v>0.5121015447309013</v>
      </c>
      <c r="N416" s="5">
        <v>1.0466292918345298E-6</v>
      </c>
      <c r="O416" s="5">
        <v>0.51210148320380267</v>
      </c>
      <c r="P416" s="5">
        <v>7.5143988792622383E-7</v>
      </c>
      <c r="Q416" s="5">
        <v>0.34840468784823542</v>
      </c>
      <c r="R416" s="5">
        <v>8.4042099508401949E-7</v>
      </c>
      <c r="S416" s="5">
        <v>0.34840444517674046</v>
      </c>
      <c r="T416" s="5">
        <v>8.2542859651226746E-7</v>
      </c>
      <c r="U416" s="5">
        <v>0.34840364672945401</v>
      </c>
      <c r="V416" s="5">
        <v>8.0298961156887134E-7</v>
      </c>
      <c r="W416" s="5">
        <v>0.34840425991814333</v>
      </c>
      <c r="X416" s="5">
        <v>4.7533425846291234E-7</v>
      </c>
      <c r="Y416" s="5">
        <v>0.24158138172169794</v>
      </c>
      <c r="Z416" s="5">
        <v>1.0556415627221107E-6</v>
      </c>
      <c r="AA416" s="5">
        <v>0.24157938792883799</v>
      </c>
      <c r="AB416" s="5">
        <v>1.0046796711484105E-6</v>
      </c>
      <c r="AC416" s="5">
        <v>0.24158038482526822</v>
      </c>
      <c r="AD416" s="5">
        <v>7.2987549225704837E-7</v>
      </c>
      <c r="AE416" s="5">
        <v>0.23640866207685496</v>
      </c>
      <c r="AF416" s="5">
        <v>1.6861850447829676E-6</v>
      </c>
      <c r="AH416" s="5">
        <v>1.5732324056704008E-5</v>
      </c>
      <c r="AI416" s="5">
        <v>5.9814645977985281E-6</v>
      </c>
      <c r="AJ416" s="5">
        <v>3.3510211677955095E-5</v>
      </c>
      <c r="AK416" s="5">
        <v>3.5018459527064656E-6</v>
      </c>
      <c r="AM416" s="6">
        <v>0.7230584433229621</v>
      </c>
      <c r="AO416" s="7">
        <v>12.495534467138469</v>
      </c>
      <c r="AP416" s="7">
        <v>-133.40271959350059</v>
      </c>
      <c r="AQ416" s="7">
        <v>2.1846583218021465</v>
      </c>
      <c r="AR416" s="7">
        <v>63.911625759693891</v>
      </c>
      <c r="AT416" s="7">
        <v>81.784679227370205</v>
      </c>
      <c r="AU416" s="7">
        <v>-110.16810667685561</v>
      </c>
      <c r="AV416" s="7">
        <v>7.2627459868357391</v>
      </c>
      <c r="AW416" s="7">
        <v>31.221231285849527</v>
      </c>
      <c r="AY416" s="7">
        <v>4.1170315852046002</v>
      </c>
      <c r="AZ416" s="7">
        <v>-43.826579777639374</v>
      </c>
      <c r="BA416" s="7">
        <v>73.38905897769088</v>
      </c>
      <c r="BB416" s="7">
        <v>-46.462004625991149</v>
      </c>
      <c r="BD416" s="7">
        <v>70.93384701151173</v>
      </c>
      <c r="BE416" s="7">
        <v>21.528073483212395</v>
      </c>
      <c r="BF416" s="7">
        <v>-128.01224515912591</v>
      </c>
      <c r="BH416" s="99">
        <v>4.1970354654768999E-6</v>
      </c>
    </row>
    <row r="417" spans="1:60" x14ac:dyDescent="0.3">
      <c r="A417" s="23">
        <v>45553</v>
      </c>
      <c r="B417" s="11" t="s">
        <v>255</v>
      </c>
      <c r="C417" s="11" t="s">
        <v>21</v>
      </c>
      <c r="D417" s="11" t="s">
        <v>33</v>
      </c>
      <c r="E417" s="5">
        <v>1.1418363386072363</v>
      </c>
      <c r="F417" s="5">
        <v>4.1004179953741877E-6</v>
      </c>
      <c r="G417" s="5">
        <v>1.1418318280369861</v>
      </c>
      <c r="H417" s="5">
        <v>4.0703547813693684E-6</v>
      </c>
      <c r="I417" s="5">
        <v>1.1418340734449497</v>
      </c>
      <c r="J417" s="5">
        <v>2.8917934835918894E-6</v>
      </c>
      <c r="K417" s="5">
        <v>0.51210063693169194</v>
      </c>
      <c r="L417" s="5">
        <v>1.5968259169106931E-6</v>
      </c>
      <c r="M417" s="5">
        <v>0.51210258499215022</v>
      </c>
      <c r="N417" s="5">
        <v>1.5350586368692148E-6</v>
      </c>
      <c r="O417" s="5">
        <v>0.51210160813043759</v>
      </c>
      <c r="P417" s="5">
        <v>1.1093216629894259E-6</v>
      </c>
      <c r="Q417" s="5">
        <v>0.34840596769072463</v>
      </c>
      <c r="R417" s="5">
        <v>1.1996742761533242E-6</v>
      </c>
      <c r="S417" s="5">
        <v>0.34840444894162959</v>
      </c>
      <c r="T417" s="5">
        <v>1.302907910116881E-6</v>
      </c>
      <c r="U417" s="5">
        <v>0.34840381104043483</v>
      </c>
      <c r="V417" s="5">
        <v>1.264696663886712E-6</v>
      </c>
      <c r="W417" s="5">
        <v>0.34840474131774946</v>
      </c>
      <c r="X417" s="5">
        <v>7.268431405442359E-7</v>
      </c>
      <c r="Y417" s="5">
        <v>0.24158036970389168</v>
      </c>
      <c r="Z417" s="5">
        <v>1.538517672406242E-6</v>
      </c>
      <c r="AA417" s="5">
        <v>0.2415767099171838</v>
      </c>
      <c r="AB417" s="5">
        <v>1.5039510085030902E-6</v>
      </c>
      <c r="AC417" s="5">
        <v>0.24157854791937089</v>
      </c>
      <c r="AD417" s="5">
        <v>1.0842432818850233E-6</v>
      </c>
      <c r="AE417" s="5">
        <v>0.23640207230104621</v>
      </c>
      <c r="AF417" s="5">
        <v>2.7804179945315627E-6</v>
      </c>
      <c r="AH417" s="5">
        <v>1.8632856991893351E-5</v>
      </c>
      <c r="AI417" s="5">
        <v>7.4595078064857955E-6</v>
      </c>
      <c r="AJ417" s="5">
        <v>4.2852154065044639E-5</v>
      </c>
      <c r="AK417" s="5">
        <v>4.0382219563900546E-6</v>
      </c>
      <c r="AM417" s="6">
        <v>0.72226637905106528</v>
      </c>
      <c r="AO417" s="7">
        <v>21.403502930006368</v>
      </c>
      <c r="AP417" s="7">
        <v>-142.48257291482602</v>
      </c>
      <c r="AQ417" s="7">
        <v>-1.0040740373584711</v>
      </c>
      <c r="AR417" s="7">
        <v>69.10561734185805</v>
      </c>
      <c r="AT417" s="7">
        <v>88.364166936472088</v>
      </c>
      <c r="AU417" s="7">
        <v>-113.99083805874177</v>
      </c>
      <c r="AV417" s="7">
        <v>9.002872904728676</v>
      </c>
      <c r="AW417" s="7">
        <v>37.305234040774238</v>
      </c>
      <c r="AY417" s="7">
        <v>8.1735421906259376</v>
      </c>
      <c r="AZ417" s="7">
        <v>-49.437249081574208</v>
      </c>
      <c r="BA417" s="7">
        <v>74.731754141410534</v>
      </c>
      <c r="BB417" s="7">
        <v>-49.951776297629813</v>
      </c>
      <c r="BD417" s="7">
        <v>75.406314479442571</v>
      </c>
      <c r="BE417" s="7">
        <v>27.891096087140355</v>
      </c>
      <c r="BF417" s="7">
        <v>-138.74248964040879</v>
      </c>
      <c r="BH417" s="99">
        <v>1.1221009829852891E-5</v>
      </c>
    </row>
    <row r="418" spans="1:60" x14ac:dyDescent="0.3">
      <c r="H418" s="20" t="s">
        <v>10</v>
      </c>
      <c r="I418" s="5">
        <f>AVERAGE(I414:I417)</f>
        <v>1.1418374732369865</v>
      </c>
      <c r="N418" s="20" t="s">
        <v>10</v>
      </c>
      <c r="O418" s="5">
        <f>AVERAGE(O414:O417)</f>
        <v>0.51210237606202347</v>
      </c>
      <c r="V418" s="20" t="s">
        <v>10</v>
      </c>
      <c r="W418" s="5">
        <f>AVERAGE(W414:W417)</f>
        <v>0.34840486540138571</v>
      </c>
      <c r="AB418" s="20" t="s">
        <v>10</v>
      </c>
      <c r="AC418" s="5">
        <f>AVERAGE(AC414:AC417)</f>
        <v>0.24157946787396084</v>
      </c>
      <c r="AD418" s="20" t="s">
        <v>10</v>
      </c>
      <c r="AE418" s="5">
        <f>AVERAGE(AE414:AE417)</f>
        <v>0.23640365775143551</v>
      </c>
    </row>
    <row r="419" spans="1:60" x14ac:dyDescent="0.3">
      <c r="H419" s="19" t="s">
        <v>75</v>
      </c>
      <c r="I419" s="7" cm="1">
        <f t="array" ref="I419">2*STDEV(I414:I417/I418)*1000000</f>
        <v>5.840765642317308</v>
      </c>
      <c r="N419" s="19" t="s">
        <v>75</v>
      </c>
      <c r="O419" s="7" cm="1">
        <f t="array" ref="O419">2*STDEV(O414:O417/O418)*1000000</f>
        <v>3.8155176195161706</v>
      </c>
      <c r="V419" s="19" t="s">
        <v>75</v>
      </c>
      <c r="W419" s="7" cm="1">
        <f t="array" ref="W419">2*STDEV(W414:W417/W418)*1000000</f>
        <v>3.2015559538327447</v>
      </c>
      <c r="AB419" s="19" t="s">
        <v>75</v>
      </c>
      <c r="AC419" s="7" cm="1">
        <f t="array" ref="AC419">2*STDEV(AC414:AC417/AC418)*1000000</f>
        <v>6.3171876449256699</v>
      </c>
      <c r="AD419" s="19" t="s">
        <v>75</v>
      </c>
      <c r="AE419" s="7" cm="1">
        <f t="array" ref="AE419">2*STDEV(AE414:AE417/AE418)*1000000</f>
        <v>31.823967322044545</v>
      </c>
    </row>
    <row r="420" spans="1:60" x14ac:dyDescent="0.3">
      <c r="A420" s="31" t="s">
        <v>256</v>
      </c>
      <c r="AG420" s="32"/>
      <c r="AL420" s="4"/>
      <c r="AN420" s="4"/>
    </row>
    <row r="421" spans="1:60" s="18" customFormat="1" ht="16.2" x14ac:dyDescent="0.35">
      <c r="A421" s="33" t="s">
        <v>0</v>
      </c>
      <c r="B421" s="26" t="s">
        <v>1</v>
      </c>
      <c r="C421" s="26" t="s">
        <v>2</v>
      </c>
      <c r="D421" s="26" t="s">
        <v>3</v>
      </c>
      <c r="E421" s="27" t="s">
        <v>41</v>
      </c>
      <c r="F421" s="27" t="s">
        <v>286</v>
      </c>
      <c r="G421" s="27" t="s">
        <v>42</v>
      </c>
      <c r="H421" s="27" t="s">
        <v>286</v>
      </c>
      <c r="I421" s="27" t="s">
        <v>43</v>
      </c>
      <c r="J421" s="27" t="s">
        <v>286</v>
      </c>
      <c r="K421" s="27" t="s">
        <v>44</v>
      </c>
      <c r="L421" s="27" t="s">
        <v>286</v>
      </c>
      <c r="M421" s="27" t="s">
        <v>45</v>
      </c>
      <c r="N421" s="27" t="s">
        <v>286</v>
      </c>
      <c r="O421" s="27" t="s">
        <v>46</v>
      </c>
      <c r="P421" s="27" t="s">
        <v>286</v>
      </c>
      <c r="Q421" s="27" t="s">
        <v>47</v>
      </c>
      <c r="R421" s="27" t="s">
        <v>286</v>
      </c>
      <c r="S421" s="27" t="s">
        <v>48</v>
      </c>
      <c r="T421" s="27" t="s">
        <v>286</v>
      </c>
      <c r="U421" s="27" t="s">
        <v>49</v>
      </c>
      <c r="V421" s="27" t="s">
        <v>286</v>
      </c>
      <c r="W421" s="27" t="s">
        <v>50</v>
      </c>
      <c r="X421" s="27" t="s">
        <v>286</v>
      </c>
      <c r="Y421" s="27" t="s">
        <v>51</v>
      </c>
      <c r="Z421" s="27" t="s">
        <v>286</v>
      </c>
      <c r="AA421" s="27" t="s">
        <v>52</v>
      </c>
      <c r="AB421" s="27" t="s">
        <v>286</v>
      </c>
      <c r="AC421" s="27" t="s">
        <v>53</v>
      </c>
      <c r="AD421" s="27" t="s">
        <v>286</v>
      </c>
      <c r="AE421" s="27" t="s">
        <v>54</v>
      </c>
      <c r="AF421" s="27" t="s">
        <v>286</v>
      </c>
      <c r="AG421" s="34"/>
      <c r="AH421" s="27" t="s">
        <v>55</v>
      </c>
      <c r="AI421" s="27" t="s">
        <v>56</v>
      </c>
      <c r="AJ421" s="27" t="s">
        <v>57</v>
      </c>
      <c r="AK421" s="27" t="s">
        <v>58</v>
      </c>
      <c r="AL421" s="28"/>
      <c r="AM421" s="27" t="s">
        <v>59</v>
      </c>
      <c r="AN421" s="35"/>
      <c r="AO421" s="30" t="s">
        <v>76</v>
      </c>
      <c r="AP421" s="36" t="s">
        <v>13</v>
      </c>
      <c r="AQ421" s="30" t="s">
        <v>77</v>
      </c>
      <c r="AR421" s="36" t="s">
        <v>13</v>
      </c>
      <c r="AS421" s="30" t="s">
        <v>78</v>
      </c>
      <c r="AT421" s="36" t="s">
        <v>13</v>
      </c>
      <c r="AU421" s="30" t="s">
        <v>79</v>
      </c>
      <c r="AV421" s="36" t="s">
        <v>13</v>
      </c>
      <c r="AW421" s="30" t="s">
        <v>80</v>
      </c>
      <c r="AX421" s="36" t="s">
        <v>13</v>
      </c>
      <c r="AY421" s="97"/>
      <c r="AZ421" s="98" t="s">
        <v>339</v>
      </c>
      <c r="BA421" s="100"/>
      <c r="BB421" s="27" t="s">
        <v>17</v>
      </c>
      <c r="BC421" s="30" t="s">
        <v>18</v>
      </c>
      <c r="BD421" s="14"/>
      <c r="BE421" s="14"/>
      <c r="BF421" s="14"/>
    </row>
    <row r="422" spans="1:60" x14ac:dyDescent="0.3">
      <c r="A422" s="23">
        <v>45552</v>
      </c>
      <c r="B422" s="11" t="s">
        <v>255</v>
      </c>
      <c r="C422" s="11" t="s">
        <v>37</v>
      </c>
      <c r="D422" s="11" t="s">
        <v>202</v>
      </c>
      <c r="E422" s="5">
        <v>1.1418401351943888</v>
      </c>
      <c r="F422" s="5">
        <v>5.270968804243876E-6</v>
      </c>
      <c r="G422" s="5">
        <v>1.1418386022933629</v>
      </c>
      <c r="H422" s="5">
        <v>5.6700090306949489E-6</v>
      </c>
      <c r="I422" s="5">
        <v>1.1418393700956408</v>
      </c>
      <c r="J422" s="5">
        <v>3.8674158169915734E-6</v>
      </c>
      <c r="K422" s="5">
        <v>0.51287310037837508</v>
      </c>
      <c r="L422" s="5">
        <v>2.0094416836110571E-6</v>
      </c>
      <c r="M422" s="5">
        <v>0.51287343026684429</v>
      </c>
      <c r="N422" s="5">
        <v>2.0106528614828677E-6</v>
      </c>
      <c r="O422" s="5">
        <v>0.51287326532260935</v>
      </c>
      <c r="P422" s="5">
        <v>1.4201359506389908E-6</v>
      </c>
      <c r="Q422" s="5">
        <v>0.34840432683017825</v>
      </c>
      <c r="R422" s="5">
        <v>1.6896878362642068E-6</v>
      </c>
      <c r="S422" s="5">
        <v>0.34840384866408269</v>
      </c>
      <c r="T422" s="5">
        <v>1.6102141090220585E-6</v>
      </c>
      <c r="U422" s="5">
        <v>0.34840458621552595</v>
      </c>
      <c r="V422" s="5">
        <v>1.5669443651501928E-6</v>
      </c>
      <c r="W422" s="5">
        <v>0.34840425046479384</v>
      </c>
      <c r="X422" s="5">
        <v>9.3651050954979856E-7</v>
      </c>
      <c r="Y422" s="5">
        <v>0.24158046263256386</v>
      </c>
      <c r="Z422" s="5">
        <v>2.2466741949687696E-6</v>
      </c>
      <c r="AA422" s="5">
        <v>0.24158153319036563</v>
      </c>
      <c r="AB422" s="5">
        <v>2.1760747520510288E-6</v>
      </c>
      <c r="AC422" s="5">
        <v>0.24158099509914144</v>
      </c>
      <c r="AD422" s="5">
        <v>1.5634319186235838E-6</v>
      </c>
      <c r="AE422" s="5">
        <v>0.23640285700380367</v>
      </c>
      <c r="AF422" s="5">
        <v>3.1020611933366067E-6</v>
      </c>
      <c r="AH422" s="5">
        <v>4.7912001983341215E-6</v>
      </c>
      <c r="AI422" s="5">
        <v>1.4983607505605383E-5</v>
      </c>
      <c r="AJ422" s="5">
        <v>1.7598058806943378E-5</v>
      </c>
      <c r="AK422" s="5">
        <v>3.3980384493678367E-6</v>
      </c>
      <c r="AM422" s="6">
        <v>0.72335745203673152</v>
      </c>
      <c r="AO422" s="7">
        <f>(I422/I$418-1)*1000000</f>
        <v>1.6612334932109007</v>
      </c>
      <c r="AP422" s="7">
        <f>MAX(J422/I422*1000000,I$419,'S-3 Medium-term 142Nd precision'!B$13)</f>
        <v>5.840765642317308</v>
      </c>
      <c r="AQ422" s="10">
        <f t="shared" ref="AQ422" si="94">(O422/0.51263-1)*10000</f>
        <v>4.7454367206234416</v>
      </c>
      <c r="AR422" s="10">
        <f>MAX(P422/O422*10000,O$419/100,'S-3 Medium-term 142Nd precision'!C$13)</f>
        <v>4.3677561088252007E-2</v>
      </c>
      <c r="AS422" s="7">
        <f>(W422/W$418-1)*1000000</f>
        <v>-1.7650057532181407</v>
      </c>
      <c r="AT422" s="7">
        <f>MAX(X422/W422*1000000,W$419,'S-3 Medium-term 142Nd precision'!D$13)</f>
        <v>4.2687694666042457</v>
      </c>
      <c r="AU422" s="7">
        <f>(AC422/AC$418-1)*1000000</f>
        <v>6.3218335317749563</v>
      </c>
      <c r="AV422" s="7">
        <f>MAX(AD422/AC422*1000000,AC$419,'S-3 Medium-term 142Nd precision'!E$13)</f>
        <v>7.5988558913005573</v>
      </c>
      <c r="AW422" s="7">
        <f>(AE422/AE$418-1)*1000000</f>
        <v>-3.3872049166605578</v>
      </c>
      <c r="AX422" s="7">
        <f>MAX(AF422/AE422*1000000,AE$419,'S-3 Medium-term 142Nd precision'!F$13)</f>
        <v>31.823967322044545</v>
      </c>
      <c r="AZ422" s="99">
        <v>8.393039137271075E-6</v>
      </c>
      <c r="BB422" s="7" t="s">
        <v>239</v>
      </c>
      <c r="BC422" s="7" t="s">
        <v>247</v>
      </c>
    </row>
    <row r="425" spans="1:60" s="116" customFormat="1" x14ac:dyDescent="0.3">
      <c r="A425" s="115" t="s">
        <v>354</v>
      </c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</row>
    <row r="426" spans="1:60" s="116" customFormat="1" x14ac:dyDescent="0.3">
      <c r="A426" s="116" t="s">
        <v>340</v>
      </c>
    </row>
    <row r="427" spans="1:60" s="116" customFormat="1" x14ac:dyDescent="0.3">
      <c r="A427" s="116" t="s">
        <v>355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K17"/>
  <sheetViews>
    <sheetView workbookViewId="0">
      <selection activeCell="F4" sqref="F4"/>
    </sheetView>
  </sheetViews>
  <sheetFormatPr defaultColWidth="9.109375" defaultRowHeight="14.4" x14ac:dyDescent="0.3"/>
  <cols>
    <col min="1" max="1" width="23.88671875" style="8" bestFit="1" customWidth="1"/>
    <col min="2" max="2" width="9.44140625" style="8" bestFit="1" customWidth="1"/>
    <col min="3" max="3" width="9.109375" style="8"/>
    <col min="4" max="5" width="9.44140625" style="8" bestFit="1" customWidth="1"/>
    <col min="6" max="6" width="10.44140625" style="8" bestFit="1" customWidth="1"/>
    <col min="7" max="16384" width="9.109375" style="8"/>
  </cols>
  <sheetData>
    <row r="8" spans="1:11" ht="18" x14ac:dyDescent="0.35">
      <c r="A8" s="1" t="s">
        <v>343</v>
      </c>
      <c r="B8" s="11"/>
      <c r="C8" s="11"/>
      <c r="D8" s="11"/>
      <c r="E8" s="11"/>
      <c r="F8" s="11"/>
    </row>
    <row r="9" spans="1:11" x14ac:dyDescent="0.3">
      <c r="A9" s="11"/>
      <c r="B9" s="11"/>
      <c r="C9" s="11"/>
      <c r="D9" s="11"/>
      <c r="E9" s="11"/>
      <c r="F9" s="11"/>
    </row>
    <row r="10" spans="1:11" ht="15" x14ac:dyDescent="0.3">
      <c r="A10" s="12" t="s">
        <v>23</v>
      </c>
      <c r="B10" s="2" t="s">
        <v>12</v>
      </c>
      <c r="C10" s="2" t="s">
        <v>24</v>
      </c>
      <c r="D10" s="2" t="s">
        <v>14</v>
      </c>
      <c r="E10" s="2" t="s">
        <v>15</v>
      </c>
      <c r="F10" s="2" t="s">
        <v>16</v>
      </c>
    </row>
    <row r="11" spans="1:11" x14ac:dyDescent="0.3">
      <c r="A11" s="13" t="s">
        <v>25</v>
      </c>
      <c r="B11" s="14">
        <v>6.9305385199219138</v>
      </c>
      <c r="C11" s="54">
        <f>4.43947622259747/100</f>
        <v>4.4394762225974702E-2</v>
      </c>
      <c r="D11" s="14">
        <v>7.4387621213289679</v>
      </c>
      <c r="E11" s="14">
        <v>11.235515665438303</v>
      </c>
      <c r="F11" s="16">
        <v>87.222851278469946</v>
      </c>
    </row>
    <row r="12" spans="1:11" x14ac:dyDescent="0.3">
      <c r="A12" s="13" t="s">
        <v>26</v>
      </c>
      <c r="B12" s="7">
        <v>5.4433583567667201</v>
      </c>
      <c r="C12" s="4">
        <f>4.25631196107908/100</f>
        <v>4.2563119610790796E-2</v>
      </c>
      <c r="D12" s="7">
        <v>3.0853639530316457</v>
      </c>
      <c r="E12" s="7">
        <v>7.7889300386222713</v>
      </c>
      <c r="F12" s="17">
        <v>34.241021852437889</v>
      </c>
    </row>
    <row r="13" spans="1:11" x14ac:dyDescent="0.3">
      <c r="A13" s="13" t="s">
        <v>27</v>
      </c>
      <c r="B13" s="7">
        <v>5.2299576815096689</v>
      </c>
      <c r="C13" s="4">
        <f>4.3677561088252/100</f>
        <v>4.3677561088252007E-2</v>
      </c>
      <c r="D13" s="7">
        <v>4.2687694666042457</v>
      </c>
      <c r="E13" s="7">
        <v>7.5988558913005573</v>
      </c>
      <c r="F13" s="17">
        <v>31.410209767983677</v>
      </c>
    </row>
    <row r="15" spans="1:11" s="116" customFormat="1" x14ac:dyDescent="0.3">
      <c r="A15" s="115" t="s">
        <v>354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</row>
    <row r="16" spans="1:11" s="116" customFormat="1" x14ac:dyDescent="0.3">
      <c r="A16" s="116" t="s">
        <v>340</v>
      </c>
    </row>
    <row r="17" spans="1:1" s="116" customFormat="1" x14ac:dyDescent="0.3">
      <c r="A17" s="116" t="s">
        <v>355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O33"/>
  <sheetViews>
    <sheetView workbookViewId="0">
      <selection activeCell="E4" sqref="E4"/>
    </sheetView>
  </sheetViews>
  <sheetFormatPr defaultColWidth="9.109375" defaultRowHeight="14.4" x14ac:dyDescent="0.3"/>
  <cols>
    <col min="1" max="1" width="14.44140625" style="11" bestFit="1" customWidth="1"/>
    <col min="2" max="5" width="9.109375" style="11"/>
    <col min="6" max="6" width="19.21875" style="11" customWidth="1"/>
    <col min="7" max="7" width="12.21875" style="11" customWidth="1"/>
    <col min="8" max="8" width="12" style="11" bestFit="1" customWidth="1"/>
    <col min="9" max="9" width="12.21875" style="11" customWidth="1"/>
    <col min="10" max="10" width="9.109375" style="11"/>
    <col min="11" max="11" width="19.21875" style="11" customWidth="1"/>
    <col min="12" max="12" width="12.21875" style="11" customWidth="1"/>
    <col min="13" max="13" width="12" style="11" bestFit="1" customWidth="1"/>
    <col min="14" max="14" width="12.21875" style="11" customWidth="1"/>
    <col min="15" max="15" width="31.44140625" style="11" bestFit="1" customWidth="1"/>
    <col min="16" max="16384" width="9.109375" style="11"/>
  </cols>
  <sheetData>
    <row r="7" spans="1:15" ht="18" x14ac:dyDescent="0.35">
      <c r="A7" s="52" t="s">
        <v>344</v>
      </c>
    </row>
    <row r="9" spans="1:15" x14ac:dyDescent="0.3">
      <c r="A9" s="56" t="s">
        <v>290</v>
      </c>
      <c r="B9" s="8"/>
      <c r="C9" s="8"/>
      <c r="D9" s="8"/>
      <c r="F9" s="56" t="s">
        <v>293</v>
      </c>
      <c r="G9" s="8"/>
      <c r="H9" s="8"/>
      <c r="I9" s="8"/>
      <c r="K9" s="56" t="s">
        <v>298</v>
      </c>
      <c r="L9" s="8"/>
      <c r="M9" s="8"/>
      <c r="N9" s="8"/>
    </row>
    <row r="10" spans="1:15" ht="16.2" x14ac:dyDescent="0.3">
      <c r="A10" s="55" t="s">
        <v>3</v>
      </c>
      <c r="B10" s="55" t="s">
        <v>259</v>
      </c>
      <c r="C10" s="55" t="s">
        <v>291</v>
      </c>
      <c r="D10" s="55" t="s">
        <v>287</v>
      </c>
      <c r="F10" s="55" t="s">
        <v>3</v>
      </c>
      <c r="G10" s="55" t="s">
        <v>259</v>
      </c>
      <c r="H10" s="55" t="s">
        <v>294</v>
      </c>
      <c r="I10" s="12"/>
      <c r="K10" s="55" t="s">
        <v>3</v>
      </c>
      <c r="L10" s="55" t="s">
        <v>259</v>
      </c>
      <c r="M10" s="55" t="s">
        <v>13</v>
      </c>
      <c r="N10" s="55" t="s">
        <v>287</v>
      </c>
      <c r="O10" s="55" t="s">
        <v>307</v>
      </c>
    </row>
    <row r="11" spans="1:15" x14ac:dyDescent="0.3">
      <c r="A11" s="49" t="s">
        <v>292</v>
      </c>
      <c r="B11" s="5">
        <f>AVERAGE(B16:B28)</f>
        <v>0.71026958997282219</v>
      </c>
      <c r="C11" s="5">
        <f>2*STDEV(B16:B28)</f>
        <v>9.76542510425818E-6</v>
      </c>
      <c r="D11" s="5">
        <f>AVERAGE(D16:D28)</f>
        <v>8.6540173574834574E-6</v>
      </c>
      <c r="F11" s="49" t="s">
        <v>295</v>
      </c>
      <c r="G11" s="5">
        <v>0.70346662126883797</v>
      </c>
      <c r="H11" s="5">
        <v>6.9051983123903071E-6</v>
      </c>
      <c r="I11" s="8"/>
      <c r="K11" s="49" t="s">
        <v>110</v>
      </c>
      <c r="L11" s="5">
        <v>0.70326903615900704</v>
      </c>
      <c r="M11" s="5">
        <v>9.76542510425818E-6</v>
      </c>
      <c r="N11" s="5">
        <v>6.95187275601782E-6</v>
      </c>
      <c r="O11" s="11">
        <v>0.70327200000000001</v>
      </c>
    </row>
    <row r="12" spans="1:15" x14ac:dyDescent="0.3">
      <c r="B12" s="5"/>
      <c r="C12" s="5"/>
      <c r="D12" s="5"/>
      <c r="F12" s="57" t="s">
        <v>296</v>
      </c>
      <c r="G12" s="11">
        <v>0.70347800000000005</v>
      </c>
      <c r="H12" s="11">
        <v>6.7999999999999999E-5</v>
      </c>
      <c r="I12" s="8"/>
      <c r="K12" s="13" t="s">
        <v>132</v>
      </c>
      <c r="L12" s="5">
        <v>0.70322596521846503</v>
      </c>
      <c r="M12" s="5">
        <v>9.76542510425818E-6</v>
      </c>
      <c r="N12" s="5">
        <v>2.1857196095175299E-6</v>
      </c>
      <c r="O12" s="5">
        <v>0.70323000000000002</v>
      </c>
    </row>
    <row r="13" spans="1:15" x14ac:dyDescent="0.3">
      <c r="B13" s="5"/>
      <c r="C13" s="5"/>
      <c r="D13" s="5"/>
      <c r="F13" s="8"/>
      <c r="G13" s="8"/>
      <c r="H13" s="8"/>
      <c r="I13" s="8"/>
      <c r="K13" s="13" t="s">
        <v>133</v>
      </c>
      <c r="L13" s="5">
        <v>0.70352834170332357</v>
      </c>
      <c r="M13" s="5">
        <v>7.7134341278403443E-6</v>
      </c>
      <c r="N13" s="5">
        <v>4.214215114264485E-6</v>
      </c>
      <c r="O13" s="11" t="s">
        <v>308</v>
      </c>
    </row>
    <row r="14" spans="1:15" x14ac:dyDescent="0.3">
      <c r="A14" s="56" t="s">
        <v>288</v>
      </c>
      <c r="F14" s="56" t="s">
        <v>297</v>
      </c>
      <c r="G14" s="8"/>
      <c r="H14" s="8"/>
      <c r="I14" s="8"/>
      <c r="K14" s="13" t="s">
        <v>135</v>
      </c>
      <c r="L14" s="5">
        <v>0.70329359838796202</v>
      </c>
      <c r="M14" s="5">
        <v>9.76542510425818E-6</v>
      </c>
      <c r="N14" s="5">
        <v>5.7654417296437596E-7</v>
      </c>
      <c r="O14" s="11">
        <v>0.70326500000000003</v>
      </c>
    </row>
    <row r="15" spans="1:15" ht="16.2" x14ac:dyDescent="0.3">
      <c r="A15" s="55" t="s">
        <v>3</v>
      </c>
      <c r="B15" s="55" t="s">
        <v>259</v>
      </c>
      <c r="C15" s="55" t="s">
        <v>286</v>
      </c>
      <c r="D15" s="55" t="s">
        <v>287</v>
      </c>
      <c r="F15" s="55" t="s">
        <v>3</v>
      </c>
      <c r="G15" s="55" t="s">
        <v>259</v>
      </c>
      <c r="H15" s="55" t="s">
        <v>13</v>
      </c>
      <c r="I15" s="55" t="s">
        <v>287</v>
      </c>
      <c r="K15" s="13" t="s">
        <v>165</v>
      </c>
      <c r="L15" s="5">
        <v>0.70389046700868796</v>
      </c>
      <c r="M15" s="5">
        <v>7.7134341278403443E-6</v>
      </c>
      <c r="N15" s="5">
        <v>3.3683592941595375E-6</v>
      </c>
      <c r="O15" s="11" t="s">
        <v>308</v>
      </c>
    </row>
    <row r="16" spans="1:15" x14ac:dyDescent="0.3">
      <c r="A16" s="49" t="s">
        <v>289</v>
      </c>
      <c r="B16" s="5">
        <v>0.71027577221132299</v>
      </c>
      <c r="C16" s="5">
        <v>3.2398310662287901E-6</v>
      </c>
      <c r="D16" s="5">
        <v>8.2422015245049592E-6</v>
      </c>
      <c r="F16" s="49" t="s">
        <v>252</v>
      </c>
      <c r="G16" s="5">
        <v>0.70346431767380202</v>
      </c>
      <c r="H16" s="5">
        <v>9.76542510425818E-6</v>
      </c>
      <c r="I16" s="5">
        <v>5.89513637347401E-6</v>
      </c>
    </row>
    <row r="17" spans="1:11" x14ac:dyDescent="0.3">
      <c r="A17" s="13" t="s">
        <v>289</v>
      </c>
      <c r="B17" s="5">
        <v>0.71026785944347703</v>
      </c>
      <c r="C17" s="5">
        <v>3.50796242961707E-6</v>
      </c>
      <c r="D17" s="5">
        <v>8.97350823232162E-6</v>
      </c>
      <c r="F17" s="13" t="s">
        <v>252</v>
      </c>
      <c r="G17" s="5">
        <v>0.70346892486387302</v>
      </c>
      <c r="H17" s="5">
        <v>9.76542510425818E-6</v>
      </c>
      <c r="I17" s="5">
        <v>1.10869986989763E-5</v>
      </c>
    </row>
    <row r="18" spans="1:11" x14ac:dyDescent="0.3">
      <c r="A18" s="13" t="s">
        <v>289</v>
      </c>
      <c r="B18" s="5">
        <v>0.71027061285188098</v>
      </c>
      <c r="C18" s="5">
        <v>3.2508800856121399E-6</v>
      </c>
      <c r="D18" s="5">
        <v>1.4366103025314101E-5</v>
      </c>
    </row>
    <row r="19" spans="1:11" x14ac:dyDescent="0.3">
      <c r="A19" s="13" t="s">
        <v>289</v>
      </c>
      <c r="B19" s="5">
        <v>0.71026261337416297</v>
      </c>
      <c r="C19" s="5">
        <v>3.4866349120464998E-6</v>
      </c>
      <c r="D19" s="5">
        <v>8.3588899233380294E-6</v>
      </c>
    </row>
    <row r="20" spans="1:11" x14ac:dyDescent="0.3">
      <c r="A20" s="13" t="s">
        <v>289</v>
      </c>
      <c r="B20" s="5">
        <v>0.71027952458777199</v>
      </c>
      <c r="C20" s="5">
        <v>3.3191822916522202E-6</v>
      </c>
      <c r="D20" s="5">
        <v>7.8108155349499793E-6</v>
      </c>
    </row>
    <row r="21" spans="1:11" x14ac:dyDescent="0.3">
      <c r="A21" s="13" t="s">
        <v>289</v>
      </c>
      <c r="B21" s="5">
        <v>0.71026177291137105</v>
      </c>
      <c r="C21" s="5">
        <v>3.3930011989455402E-6</v>
      </c>
      <c r="D21" s="5">
        <v>1.09296008649051E-5</v>
      </c>
    </row>
    <row r="22" spans="1:11" x14ac:dyDescent="0.3">
      <c r="A22" s="13" t="s">
        <v>289</v>
      </c>
      <c r="B22" s="5">
        <v>0.71026771667022204</v>
      </c>
      <c r="C22" s="5">
        <v>3.4943078795780301E-6</v>
      </c>
      <c r="D22" s="5">
        <v>1.06011461956997E-5</v>
      </c>
    </row>
    <row r="23" spans="1:11" x14ac:dyDescent="0.3">
      <c r="A23" s="13" t="s">
        <v>289</v>
      </c>
      <c r="B23" s="5">
        <v>0.71026952694422996</v>
      </c>
      <c r="C23" s="5">
        <v>3.5413747204352198E-6</v>
      </c>
      <c r="D23" s="5">
        <v>7.20664574367243E-6</v>
      </c>
    </row>
    <row r="24" spans="1:11" x14ac:dyDescent="0.3">
      <c r="A24" s="13" t="s">
        <v>289</v>
      </c>
      <c r="B24" s="5">
        <v>0.71026651499549598</v>
      </c>
      <c r="C24" s="5">
        <v>3.6321834003800798E-6</v>
      </c>
      <c r="D24" s="5">
        <v>6.7075754263906901E-6</v>
      </c>
    </row>
    <row r="25" spans="1:11" x14ac:dyDescent="0.3">
      <c r="A25" s="13" t="s">
        <v>289</v>
      </c>
      <c r="B25" s="5">
        <v>0.71027069633055595</v>
      </c>
      <c r="C25" s="5">
        <v>3.6706598675750198E-6</v>
      </c>
      <c r="D25" s="5">
        <v>9.3901031204530402E-6</v>
      </c>
    </row>
    <row r="26" spans="1:11" x14ac:dyDescent="0.3">
      <c r="A26" s="13" t="s">
        <v>289</v>
      </c>
      <c r="B26" s="5">
        <v>0.71027112168561202</v>
      </c>
      <c r="C26" s="5">
        <v>3.4058633258666101E-6</v>
      </c>
      <c r="D26" s="5">
        <v>2.4565702036185699E-6</v>
      </c>
    </row>
    <row r="27" spans="1:11" x14ac:dyDescent="0.3">
      <c r="A27" s="13" t="s">
        <v>289</v>
      </c>
      <c r="B27" s="5">
        <v>0.71026753029129797</v>
      </c>
      <c r="C27" s="5">
        <v>3.3205086332314701E-6</v>
      </c>
      <c r="D27" s="5">
        <v>8.5941394393411104E-6</v>
      </c>
    </row>
    <row r="28" spans="1:11" x14ac:dyDescent="0.3">
      <c r="A28" s="13" t="s">
        <v>289</v>
      </c>
      <c r="B28" s="5">
        <v>0.71027340734928701</v>
      </c>
      <c r="C28" s="5">
        <v>3.6571657742811502E-6</v>
      </c>
      <c r="D28" s="5">
        <v>8.8649264127756401E-6</v>
      </c>
    </row>
    <row r="31" spans="1:11" s="116" customFormat="1" x14ac:dyDescent="0.3">
      <c r="A31" s="115" t="s">
        <v>354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</row>
    <row r="32" spans="1:11" s="116" customFormat="1" x14ac:dyDescent="0.3">
      <c r="A32" s="116" t="s">
        <v>340</v>
      </c>
    </row>
    <row r="33" spans="1:1" s="116" customFormat="1" x14ac:dyDescent="0.3">
      <c r="A33" s="116" t="s">
        <v>355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Z114"/>
  <sheetViews>
    <sheetView zoomScaleNormal="100" workbookViewId="0">
      <selection activeCell="E6" sqref="E6"/>
    </sheetView>
  </sheetViews>
  <sheetFormatPr defaultColWidth="9.109375" defaultRowHeight="14.4" x14ac:dyDescent="0.3"/>
  <cols>
    <col min="1" max="1" width="14.21875" style="8" customWidth="1"/>
    <col min="2" max="2" width="9.109375" style="8"/>
    <col min="3" max="3" width="12.21875" style="8" customWidth="1"/>
    <col min="4" max="4" width="9.44140625" style="8" bestFit="1" customWidth="1"/>
    <col min="5" max="5" width="12.21875" style="8" customWidth="1"/>
    <col min="6" max="6" width="9.44140625" style="8" bestFit="1" customWidth="1"/>
    <col min="7" max="7" width="12.21875" style="8" customWidth="1"/>
    <col min="8" max="8" width="9.44140625" style="8" bestFit="1" customWidth="1"/>
    <col min="9" max="9" width="9.109375" style="8"/>
    <col min="10" max="10" width="17.88671875" style="8" customWidth="1"/>
    <col min="11" max="11" width="9.109375" style="8"/>
    <col min="12" max="12" width="12.21875" style="8" customWidth="1"/>
    <col min="13" max="13" width="9.44140625" style="8" bestFit="1" customWidth="1"/>
    <col min="14" max="14" width="12.21875" style="8" customWidth="1"/>
    <col min="15" max="15" width="9.44140625" style="8" bestFit="1" customWidth="1"/>
    <col min="16" max="16" width="12.21875" style="8" customWidth="1"/>
    <col min="17" max="17" width="9.44140625" style="8" bestFit="1" customWidth="1"/>
    <col min="18" max="18" width="9.109375" style="8"/>
    <col min="19" max="19" width="14.21875" style="8" customWidth="1"/>
    <col min="20" max="20" width="9.109375" style="8"/>
    <col min="21" max="21" width="12.21875" style="8" customWidth="1"/>
    <col min="22" max="22" width="9.44140625" style="8" bestFit="1" customWidth="1"/>
    <col min="23" max="23" width="12.21875" style="8" customWidth="1"/>
    <col min="24" max="24" width="9.44140625" style="8" bestFit="1" customWidth="1"/>
    <col min="25" max="25" width="12.21875" style="8" customWidth="1"/>
    <col min="26" max="26" width="9.44140625" style="8" bestFit="1" customWidth="1"/>
    <col min="27" max="16384" width="9.109375" style="8"/>
  </cols>
  <sheetData>
    <row r="7" spans="1:26" ht="18" x14ac:dyDescent="0.35">
      <c r="A7" s="1" t="s">
        <v>345</v>
      </c>
    </row>
    <row r="9" spans="1:26" x14ac:dyDescent="0.3">
      <c r="A9" s="56" t="s">
        <v>290</v>
      </c>
      <c r="J9" s="56" t="s">
        <v>293</v>
      </c>
      <c r="S9" s="56" t="s">
        <v>298</v>
      </c>
    </row>
    <row r="10" spans="1:26" ht="16.2" x14ac:dyDescent="0.3">
      <c r="A10" s="55"/>
      <c r="B10" s="55" t="s">
        <v>299</v>
      </c>
      <c r="C10" s="55" t="s">
        <v>264</v>
      </c>
      <c r="D10" s="55" t="s">
        <v>291</v>
      </c>
      <c r="E10" s="55" t="s">
        <v>265</v>
      </c>
      <c r="F10" s="55" t="s">
        <v>291</v>
      </c>
      <c r="G10" s="55" t="s">
        <v>266</v>
      </c>
      <c r="H10" s="55" t="s">
        <v>291</v>
      </c>
      <c r="I10" s="11"/>
      <c r="J10" s="55" t="s">
        <v>3</v>
      </c>
      <c r="K10" s="55" t="s">
        <v>299</v>
      </c>
      <c r="L10" s="55" t="s">
        <v>264</v>
      </c>
      <c r="M10" s="55" t="s">
        <v>294</v>
      </c>
      <c r="N10" s="55" t="s">
        <v>265</v>
      </c>
      <c r="O10" s="55" t="s">
        <v>294</v>
      </c>
      <c r="P10" s="55" t="s">
        <v>266</v>
      </c>
      <c r="Q10" s="55" t="s">
        <v>294</v>
      </c>
      <c r="S10" s="61" t="s">
        <v>3</v>
      </c>
      <c r="T10" s="62" t="s">
        <v>299</v>
      </c>
      <c r="U10" s="62" t="s">
        <v>264</v>
      </c>
      <c r="V10" s="62" t="s">
        <v>13</v>
      </c>
      <c r="W10" s="62" t="s">
        <v>265</v>
      </c>
      <c r="X10" s="62" t="s">
        <v>13</v>
      </c>
      <c r="Y10" s="62" t="s">
        <v>266</v>
      </c>
      <c r="Z10" s="63" t="s">
        <v>13</v>
      </c>
    </row>
    <row r="11" spans="1:26" x14ac:dyDescent="0.3">
      <c r="A11" s="11" t="s">
        <v>300</v>
      </c>
      <c r="B11" s="49">
        <v>1</v>
      </c>
      <c r="C11" s="6">
        <f>AVERAGEIF($B19:$B105,"=1",C19:C105)</f>
        <v>16.942149585009325</v>
      </c>
      <c r="D11" s="6" cm="1">
        <f t="array" ref="D11">2*STDEV(IF($B19:$B105=1,C19:C105))</f>
        <v>7.1068233316116827E-4</v>
      </c>
      <c r="E11" s="6">
        <f>AVERAGEIF($B19:$B105,"=1",E19:E105)</f>
        <v>15.499927675370433</v>
      </c>
      <c r="F11" s="6" cm="1">
        <f t="array" ref="F11">2*STDEV(IF($B19:$B105=1,E19:E105))</f>
        <v>7.0239775442914676E-4</v>
      </c>
      <c r="G11" s="6">
        <f>AVERAGEIF($B19:$B105,"=1",G19:G105)</f>
        <v>36.725410874448336</v>
      </c>
      <c r="H11" s="6" cm="1">
        <f t="array" ref="H11">2*STDEV(IF($B19:$B105=1,G19:G105))</f>
        <v>1.973053334083423E-3</v>
      </c>
      <c r="I11" s="11"/>
      <c r="J11" s="11" t="s">
        <v>301</v>
      </c>
      <c r="K11" s="49" t="s">
        <v>302</v>
      </c>
      <c r="L11" s="6">
        <v>18.766512766814458</v>
      </c>
      <c r="M11" s="6">
        <v>1.3265827525481342E-4</v>
      </c>
      <c r="N11" s="6">
        <v>15.632294638658456</v>
      </c>
      <c r="O11" s="6">
        <v>1.3095093446865186E-4</v>
      </c>
      <c r="P11" s="6">
        <v>38.763844349081985</v>
      </c>
      <c r="Q11" s="6">
        <v>3.5633250231283803E-4</v>
      </c>
      <c r="S11" s="64" t="s">
        <v>110</v>
      </c>
      <c r="T11" s="17">
        <v>1</v>
      </c>
      <c r="U11" s="6">
        <v>19.102859618735632</v>
      </c>
      <c r="V11" s="6">
        <v>7.5131576463489187E-4</v>
      </c>
      <c r="W11" s="6">
        <v>15.624951000814262</v>
      </c>
      <c r="X11" s="6">
        <v>7.0239775442914676E-4</v>
      </c>
      <c r="Y11" s="6">
        <v>38.918818549457967</v>
      </c>
      <c r="Z11" s="65">
        <v>1.973053334083423E-3</v>
      </c>
    </row>
    <row r="12" spans="1:26" x14ac:dyDescent="0.3">
      <c r="A12" s="11" t="s">
        <v>300</v>
      </c>
      <c r="B12" s="13">
        <v>2</v>
      </c>
      <c r="C12" s="6">
        <f>AVERAGEIF($B19:$B105,"=2",C19:C105)</f>
        <v>16.942351494912199</v>
      </c>
      <c r="D12" s="6" cm="1">
        <f t="array" ref="D12">2*STDEV(IF($B19:$B105=2,C19:C105))</f>
        <v>7.7115321211435549E-4</v>
      </c>
      <c r="E12" s="6">
        <f>AVERAGEIF($B19:$B105,"=2",E19:E105)</f>
        <v>15.500080838178862</v>
      </c>
      <c r="F12" s="6" cm="1">
        <f t="array" ref="F12">2*STDEV(IF($B19:$B105=2,E19:E105))</f>
        <v>7.9753316998125152E-4</v>
      </c>
      <c r="G12" s="6">
        <f>AVERAGEIF($B19:$B105,"=2",G19:G105)</f>
        <v>36.725382473035097</v>
      </c>
      <c r="H12" s="6" cm="1">
        <f t="array" ref="H12">2*STDEV(IF($B19:$B105=2,G19:G105))</f>
        <v>2.0535427501839269E-3</v>
      </c>
      <c r="I12" s="11"/>
      <c r="J12" s="11" t="s">
        <v>296</v>
      </c>
      <c r="K12" s="58"/>
      <c r="L12" s="59">
        <v>18.754000000000001</v>
      </c>
      <c r="M12" s="59">
        <v>1.7999999999999999E-2</v>
      </c>
      <c r="N12" s="59">
        <v>15.622</v>
      </c>
      <c r="O12" s="60">
        <v>0.01</v>
      </c>
      <c r="P12" s="59">
        <v>38.725999999999999</v>
      </c>
      <c r="Q12" s="59">
        <v>4.3999999999999997E-2</v>
      </c>
      <c r="S12" s="64" t="s">
        <v>110</v>
      </c>
      <c r="T12" s="17">
        <v>1</v>
      </c>
      <c r="U12" s="6">
        <v>19.102804286774937</v>
      </c>
      <c r="V12" s="6">
        <v>7.4815005106331032E-4</v>
      </c>
      <c r="W12" s="6">
        <v>15.624878746882326</v>
      </c>
      <c r="X12" s="6">
        <v>7.4807528116871327E-4</v>
      </c>
      <c r="Y12" s="6">
        <v>38.918211426349366</v>
      </c>
      <c r="Z12" s="65">
        <v>2.00903957157749E-3</v>
      </c>
    </row>
    <row r="13" spans="1:26" x14ac:dyDescent="0.3">
      <c r="A13" s="11" t="s">
        <v>300</v>
      </c>
      <c r="B13" s="13">
        <v>3</v>
      </c>
      <c r="C13" s="6">
        <f>AVERAGEIF($B19:$B105,"=3",C19:C105)</f>
        <v>16.942027682902079</v>
      </c>
      <c r="D13" s="6">
        <f t="array" ref="D13">2*STDEV(IF($B19:$B105=3,C19:C105))</f>
        <v>1.887249397902709E-3</v>
      </c>
      <c r="E13" s="6">
        <f>AVERAGEIF($B19:$B105,"=3",E19:E105)</f>
        <v>15.499663815355978</v>
      </c>
      <c r="F13" s="6" cm="1">
        <f t="array" ref="F13">2*STDEV(IF($B19:$B105=3,E19:E105))</f>
        <v>2.2027113479389437E-3</v>
      </c>
      <c r="G13" s="6">
        <f>AVERAGEIF($B19:$B105,"=3",G19:G105)</f>
        <v>36.725576859000029</v>
      </c>
      <c r="H13" s="6" cm="1">
        <f t="array" ref="H13">2*STDEV(IF($B19:$B105=3,G19:G105))</f>
        <v>5.8770773601776538E-3</v>
      </c>
      <c r="I13" s="11"/>
      <c r="J13" s="12"/>
      <c r="K13" s="13"/>
      <c r="S13" s="64"/>
      <c r="T13" s="17"/>
      <c r="U13" s="6"/>
      <c r="V13" s="6"/>
      <c r="W13" s="6"/>
      <c r="X13" s="6"/>
      <c r="Y13" s="6"/>
      <c r="Z13" s="65"/>
    </row>
    <row r="14" spans="1:26" ht="16.2" x14ac:dyDescent="0.3">
      <c r="A14" s="11" t="s">
        <v>300</v>
      </c>
      <c r="B14" s="13" t="s">
        <v>302</v>
      </c>
      <c r="C14" s="6">
        <f>AVERAGE(C19:C105)</f>
        <v>16.94217474769896</v>
      </c>
      <c r="D14" s="6">
        <f>2*STDEV(C19:C105)</f>
        <v>1.1538925079503752E-3</v>
      </c>
      <c r="E14" s="6">
        <f>AVERAGE(E19:E105)</f>
        <v>15.499902919406297</v>
      </c>
      <c r="F14" s="6">
        <f>2*STDEV(E19:E105)</f>
        <v>1.3012625395378299E-3</v>
      </c>
      <c r="G14" s="6">
        <f>AVERAGE(G19:G105)</f>
        <v>36.725445409636933</v>
      </c>
      <c r="H14" s="6">
        <f>2*STDEV(G19:G105)</f>
        <v>3.3889942038353034E-3</v>
      </c>
      <c r="I14" s="11"/>
      <c r="J14" s="11" t="s">
        <v>295</v>
      </c>
      <c r="K14" s="13" t="s">
        <v>302</v>
      </c>
      <c r="L14" s="6">
        <v>18.619537157808434</v>
      </c>
      <c r="M14" s="6">
        <v>2.4263400470510505E-4</v>
      </c>
      <c r="N14" s="6">
        <v>15.54171294314591</v>
      </c>
      <c r="O14" s="6">
        <v>3.4287607880178068E-4</v>
      </c>
      <c r="P14" s="6">
        <v>38.237799578854826</v>
      </c>
      <c r="Q14" s="6">
        <v>9.0536326716868535E-4</v>
      </c>
      <c r="S14" s="66"/>
      <c r="U14" s="55" t="s">
        <v>264</v>
      </c>
      <c r="V14" s="55" t="s">
        <v>294</v>
      </c>
      <c r="W14" s="55" t="s">
        <v>265</v>
      </c>
      <c r="X14" s="55" t="s">
        <v>294</v>
      </c>
      <c r="Y14" s="55" t="s">
        <v>266</v>
      </c>
      <c r="Z14" s="72" t="s">
        <v>294</v>
      </c>
    </row>
    <row r="15" spans="1:26" x14ac:dyDescent="0.3">
      <c r="I15" s="11"/>
      <c r="J15" s="59" t="s">
        <v>296</v>
      </c>
      <c r="K15" s="58"/>
      <c r="L15" s="59">
        <v>18.634</v>
      </c>
      <c r="M15" s="59">
        <v>6.8000000000000005E-2</v>
      </c>
      <c r="N15" s="59">
        <v>15.523999999999999</v>
      </c>
      <c r="O15" s="60">
        <v>0.05</v>
      </c>
      <c r="P15" s="59">
        <v>38.146000000000001</v>
      </c>
      <c r="Q15" s="59">
        <v>0.64600000000000002</v>
      </c>
      <c r="S15" s="67" t="s">
        <v>110</v>
      </c>
      <c r="T15" s="11" t="s">
        <v>305</v>
      </c>
      <c r="U15" s="6">
        <v>19.102831835937408</v>
      </c>
      <c r="V15" s="6">
        <v>5.3013767874474126E-4</v>
      </c>
      <c r="W15" s="6">
        <v>15.624917146976475</v>
      </c>
      <c r="X15" s="6">
        <v>5.1205724607105048E-4</v>
      </c>
      <c r="Y15" s="6">
        <v>38.918520474036939</v>
      </c>
      <c r="Z15" s="65">
        <v>1.4077099889738907E-3</v>
      </c>
    </row>
    <row r="16" spans="1:26" x14ac:dyDescent="0.3">
      <c r="I16" s="11"/>
      <c r="S16" s="103"/>
      <c r="T16" s="68" t="s">
        <v>306</v>
      </c>
      <c r="U16" s="69" t="s">
        <v>308</v>
      </c>
      <c r="V16" s="70" t="s">
        <v>308</v>
      </c>
      <c r="W16" s="69" t="s">
        <v>308</v>
      </c>
      <c r="X16" s="70" t="s">
        <v>308</v>
      </c>
      <c r="Y16" s="69" t="s">
        <v>308</v>
      </c>
      <c r="Z16" s="71" t="s">
        <v>308</v>
      </c>
    </row>
    <row r="17" spans="1:26" x14ac:dyDescent="0.3">
      <c r="A17" s="56" t="s">
        <v>288</v>
      </c>
      <c r="I17" s="11"/>
      <c r="J17" s="56" t="s">
        <v>297</v>
      </c>
      <c r="S17" s="11"/>
      <c r="T17" s="17"/>
      <c r="U17" s="6"/>
      <c r="V17" s="6"/>
      <c r="W17" s="6"/>
      <c r="X17" s="6"/>
      <c r="Y17" s="6"/>
      <c r="Z17" s="6"/>
    </row>
    <row r="18" spans="1:26" ht="16.2" x14ac:dyDescent="0.3">
      <c r="A18" s="55" t="s">
        <v>3</v>
      </c>
      <c r="B18" s="55" t="s">
        <v>299</v>
      </c>
      <c r="C18" s="55" t="s">
        <v>264</v>
      </c>
      <c r="D18" s="55" t="s">
        <v>286</v>
      </c>
      <c r="E18" s="55" t="s">
        <v>265</v>
      </c>
      <c r="F18" s="55" t="s">
        <v>286</v>
      </c>
      <c r="G18" s="55" t="s">
        <v>266</v>
      </c>
      <c r="H18" s="55" t="s">
        <v>286</v>
      </c>
      <c r="I18" s="11"/>
      <c r="J18" s="55" t="s">
        <v>3</v>
      </c>
      <c r="K18" s="55" t="s">
        <v>299</v>
      </c>
      <c r="L18" s="55" t="s">
        <v>264</v>
      </c>
      <c r="M18" s="55" t="s">
        <v>13</v>
      </c>
      <c r="N18" s="55" t="s">
        <v>265</v>
      </c>
      <c r="O18" s="55" t="s">
        <v>13</v>
      </c>
      <c r="P18" s="55" t="s">
        <v>266</v>
      </c>
      <c r="Q18" s="55" t="s">
        <v>13</v>
      </c>
      <c r="S18" s="61" t="s">
        <v>3</v>
      </c>
      <c r="T18" s="62" t="s">
        <v>299</v>
      </c>
      <c r="U18" s="62" t="s">
        <v>264</v>
      </c>
      <c r="V18" s="62" t="s">
        <v>13</v>
      </c>
      <c r="W18" s="62" t="s">
        <v>265</v>
      </c>
      <c r="X18" s="62" t="s">
        <v>13</v>
      </c>
      <c r="Y18" s="62" t="s">
        <v>266</v>
      </c>
      <c r="Z18" s="63" t="s">
        <v>13</v>
      </c>
    </row>
    <row r="19" spans="1:26" x14ac:dyDescent="0.3">
      <c r="A19" s="11" t="s">
        <v>303</v>
      </c>
      <c r="B19" s="11">
        <v>1</v>
      </c>
      <c r="C19" s="6">
        <v>16.9422345941888</v>
      </c>
      <c r="D19" s="6">
        <v>7.1590133163660773E-4</v>
      </c>
      <c r="E19" s="6">
        <v>15.499715993989323</v>
      </c>
      <c r="F19" s="6">
        <v>8.0630481127074382E-4</v>
      </c>
      <c r="G19" s="6">
        <v>36.725427756479441</v>
      </c>
      <c r="H19" s="6">
        <v>1.9281652915755941E-3</v>
      </c>
      <c r="I19" s="11"/>
      <c r="J19" s="11" t="s">
        <v>304</v>
      </c>
      <c r="K19" s="11">
        <v>1</v>
      </c>
      <c r="L19" s="6">
        <v>18.766613563001883</v>
      </c>
      <c r="M19" s="6">
        <v>7.1068233316116827E-4</v>
      </c>
      <c r="N19" s="6">
        <v>15.632202893541576</v>
      </c>
      <c r="O19" s="6">
        <v>7.0239775442914676E-4</v>
      </c>
      <c r="P19" s="6">
        <v>38.763305010192155</v>
      </c>
      <c r="Q19" s="6">
        <v>1.973053334083423E-3</v>
      </c>
      <c r="S19" s="64" t="s">
        <v>132</v>
      </c>
      <c r="T19" s="17">
        <v>1</v>
      </c>
      <c r="U19" s="6">
        <v>19.614832890695752</v>
      </c>
      <c r="V19" s="6">
        <v>7.927714223889186E-4</v>
      </c>
      <c r="W19" s="6">
        <v>15.646144320069929</v>
      </c>
      <c r="X19" s="6">
        <v>7.0239775442914676E-4</v>
      </c>
      <c r="Y19" s="6">
        <v>39.368820781011344</v>
      </c>
      <c r="Z19" s="65">
        <v>1.973053334083423E-3</v>
      </c>
    </row>
    <row r="20" spans="1:26" x14ac:dyDescent="0.3">
      <c r="A20" s="11" t="s">
        <v>303</v>
      </c>
      <c r="B20" s="11">
        <v>1</v>
      </c>
      <c r="C20" s="6">
        <v>16.942065714545286</v>
      </c>
      <c r="D20" s="6">
        <v>6.5154769648331562E-4</v>
      </c>
      <c r="E20" s="6">
        <v>15.499676382340152</v>
      </c>
      <c r="F20" s="6">
        <v>6.9908630195518906E-4</v>
      </c>
      <c r="G20" s="6">
        <v>36.72391189875362</v>
      </c>
      <c r="H20" s="6">
        <v>1.81635505505303E-3</v>
      </c>
      <c r="I20" s="11"/>
      <c r="J20" s="11" t="s">
        <v>304</v>
      </c>
      <c r="K20" s="11">
        <v>1</v>
      </c>
      <c r="L20" s="6">
        <v>18.766001323143186</v>
      </c>
      <c r="M20" s="6">
        <v>7.1068233316116827E-4</v>
      </c>
      <c r="N20" s="6">
        <v>15.632000916292277</v>
      </c>
      <c r="O20" s="6">
        <v>7.0239775442914676E-4</v>
      </c>
      <c r="P20" s="6">
        <v>38.76332004409705</v>
      </c>
      <c r="Q20" s="6">
        <v>1.973053334083423E-3</v>
      </c>
      <c r="S20" s="64" t="s">
        <v>132</v>
      </c>
      <c r="T20" s="17">
        <v>1</v>
      </c>
      <c r="U20" s="6">
        <v>19.614305329641848</v>
      </c>
      <c r="V20" s="6">
        <v>7.1068233316116827E-4</v>
      </c>
      <c r="W20" s="6">
        <v>15.646297209922302</v>
      </c>
      <c r="X20" s="6">
        <v>7.0239775442914676E-4</v>
      </c>
      <c r="Y20" s="6">
        <v>39.367862264299418</v>
      </c>
      <c r="Z20" s="65">
        <v>1.973053334083423E-3</v>
      </c>
    </row>
    <row r="21" spans="1:26" x14ac:dyDescent="0.3">
      <c r="A21" s="11" t="s">
        <v>303</v>
      </c>
      <c r="B21" s="11">
        <v>1</v>
      </c>
      <c r="C21" s="6">
        <v>16.942190610042204</v>
      </c>
      <c r="D21" s="6">
        <v>4.3177721515704479E-4</v>
      </c>
      <c r="E21" s="6">
        <v>15.499715647146092</v>
      </c>
      <c r="F21" s="6">
        <v>4.4320061326579382E-4</v>
      </c>
      <c r="G21" s="6">
        <v>36.724147096939589</v>
      </c>
      <c r="H21" s="6">
        <v>1.2388604841207275E-3</v>
      </c>
      <c r="I21" s="11"/>
      <c r="J21" s="11" t="s">
        <v>304</v>
      </c>
      <c r="K21" s="11">
        <v>1</v>
      </c>
      <c r="L21" s="6">
        <v>18.766648297492893</v>
      </c>
      <c r="M21" s="6">
        <v>7.810052095054452E-4</v>
      </c>
      <c r="N21" s="6">
        <v>15.632299647394197</v>
      </c>
      <c r="O21" s="6">
        <v>7.0239775442914676E-4</v>
      </c>
      <c r="P21" s="6">
        <v>38.763799402598607</v>
      </c>
      <c r="Q21" s="6">
        <v>1.973053334083423E-3</v>
      </c>
      <c r="S21" s="64"/>
      <c r="T21" s="17"/>
      <c r="U21" s="6"/>
      <c r="V21" s="6"/>
      <c r="W21" s="6"/>
      <c r="X21" s="6"/>
      <c r="Y21" s="6"/>
      <c r="Z21" s="65"/>
    </row>
    <row r="22" spans="1:26" ht="16.2" x14ac:dyDescent="0.3">
      <c r="A22" s="11" t="s">
        <v>303</v>
      </c>
      <c r="B22" s="11">
        <v>1</v>
      </c>
      <c r="C22" s="6">
        <v>16.941477559882916</v>
      </c>
      <c r="D22" s="6">
        <v>5.9343553755419258E-4</v>
      </c>
      <c r="E22" s="6">
        <v>15.499173094501067</v>
      </c>
      <c r="F22" s="6">
        <v>5.559635232518452E-4</v>
      </c>
      <c r="G22" s="6">
        <v>36.723707786512847</v>
      </c>
      <c r="H22" s="6">
        <v>1.560291372836994E-3</v>
      </c>
      <c r="I22" s="11"/>
      <c r="J22" s="11" t="s">
        <v>304</v>
      </c>
      <c r="K22" s="11">
        <v>1</v>
      </c>
      <c r="L22" s="6">
        <v>18.76700057244587</v>
      </c>
      <c r="M22" s="6">
        <v>7.1068233316116827E-4</v>
      </c>
      <c r="N22" s="6">
        <v>15.632871960886114</v>
      </c>
      <c r="O22" s="6">
        <v>7.0239775442914676E-4</v>
      </c>
      <c r="P22" s="6">
        <v>38.765290020319021</v>
      </c>
      <c r="Q22" s="6">
        <v>1.973053334083423E-3</v>
      </c>
      <c r="S22" s="66"/>
      <c r="U22" s="55" t="s">
        <v>264</v>
      </c>
      <c r="V22" s="55" t="s">
        <v>294</v>
      </c>
      <c r="W22" s="55" t="s">
        <v>265</v>
      </c>
      <c r="X22" s="55" t="s">
        <v>294</v>
      </c>
      <c r="Y22" s="55" t="s">
        <v>266</v>
      </c>
      <c r="Z22" s="72" t="s">
        <v>294</v>
      </c>
    </row>
    <row r="23" spans="1:26" x14ac:dyDescent="0.3">
      <c r="A23" s="11" t="s">
        <v>303</v>
      </c>
      <c r="B23" s="11">
        <v>1</v>
      </c>
      <c r="C23" s="6">
        <v>16.942404534443732</v>
      </c>
      <c r="D23" s="6">
        <v>6.9997676723246489E-4</v>
      </c>
      <c r="E23" s="6">
        <v>15.500021410320299</v>
      </c>
      <c r="F23" s="6">
        <v>7.2491235938419512E-4</v>
      </c>
      <c r="G23" s="6">
        <v>36.725269462485151</v>
      </c>
      <c r="H23" s="6">
        <v>1.9414356447880867E-3</v>
      </c>
      <c r="I23" s="11"/>
      <c r="J23" s="11" t="s">
        <v>304</v>
      </c>
      <c r="K23" s="11">
        <v>1</v>
      </c>
      <c r="L23" s="6">
        <v>18.766635872310886</v>
      </c>
      <c r="M23" s="6">
        <v>7.1114535680159234E-4</v>
      </c>
      <c r="N23" s="6">
        <v>15.632327062679707</v>
      </c>
      <c r="O23" s="6">
        <v>7.0239775442914676E-4</v>
      </c>
      <c r="P23" s="6">
        <v>38.764386040002954</v>
      </c>
      <c r="Q23" s="6">
        <v>1.973053334083423E-3</v>
      </c>
      <c r="S23" s="67" t="s">
        <v>132</v>
      </c>
      <c r="T23" s="11" t="s">
        <v>305</v>
      </c>
      <c r="U23" s="6">
        <v>19.614540390773016</v>
      </c>
      <c r="V23" s="6">
        <v>5.2917830845652491E-4</v>
      </c>
      <c r="W23" s="6">
        <v>15.6462207649961</v>
      </c>
      <c r="X23" s="6">
        <v>4.966702152470532E-4</v>
      </c>
      <c r="Y23" s="6">
        <v>39.368341522655349</v>
      </c>
      <c r="Z23" s="65">
        <v>1.395159392173113E-3</v>
      </c>
    </row>
    <row r="24" spans="1:26" x14ac:dyDescent="0.3">
      <c r="A24" s="11" t="s">
        <v>303</v>
      </c>
      <c r="B24" s="11">
        <v>1</v>
      </c>
      <c r="C24" s="6">
        <v>16.942465282866941</v>
      </c>
      <c r="D24" s="6">
        <v>5.0431522204871901E-4</v>
      </c>
      <c r="E24" s="6">
        <v>15.499783845025076</v>
      </c>
      <c r="F24" s="6">
        <v>6.3150934646859225E-4</v>
      </c>
      <c r="G24" s="6">
        <v>36.725056311130359</v>
      </c>
      <c r="H24" s="6">
        <v>1.6619744071188314E-3</v>
      </c>
      <c r="I24" s="11"/>
      <c r="J24" s="11" t="s">
        <v>304</v>
      </c>
      <c r="K24" s="11">
        <v>1</v>
      </c>
      <c r="L24" s="6">
        <v>18.76669482250697</v>
      </c>
      <c r="M24" s="6">
        <v>7.44783798944174E-4</v>
      </c>
      <c r="N24" s="6">
        <v>15.632449713147984</v>
      </c>
      <c r="O24" s="6">
        <v>7.379303393447264E-4</v>
      </c>
      <c r="P24" s="6">
        <v>38.763748795057111</v>
      </c>
      <c r="Q24" s="6">
        <v>1.973053334083423E-3</v>
      </c>
      <c r="S24" s="103"/>
      <c r="T24" s="68" t="s">
        <v>306</v>
      </c>
      <c r="U24" s="69" t="s">
        <v>308</v>
      </c>
      <c r="V24" s="70" t="s">
        <v>308</v>
      </c>
      <c r="W24" s="69" t="s">
        <v>308</v>
      </c>
      <c r="X24" s="70" t="s">
        <v>308</v>
      </c>
      <c r="Y24" s="69" t="s">
        <v>308</v>
      </c>
      <c r="Z24" s="71" t="s">
        <v>308</v>
      </c>
    </row>
    <row r="25" spans="1:26" x14ac:dyDescent="0.3">
      <c r="A25" s="11" t="s">
        <v>303</v>
      </c>
      <c r="B25" s="11">
        <v>1</v>
      </c>
      <c r="C25" s="6">
        <v>16.942209997020846</v>
      </c>
      <c r="D25" s="6">
        <v>5.7589356420848577E-4</v>
      </c>
      <c r="E25" s="6">
        <v>15.500162061969174</v>
      </c>
      <c r="F25" s="6">
        <v>5.7656134856915158E-4</v>
      </c>
      <c r="G25" s="6">
        <v>36.726123166549208</v>
      </c>
      <c r="H25" s="6">
        <v>1.71348399767156E-3</v>
      </c>
      <c r="I25" s="11"/>
      <c r="J25" s="11" t="s">
        <v>304</v>
      </c>
      <c r="K25" s="11">
        <v>1</v>
      </c>
      <c r="L25" s="6">
        <v>18.765975383062713</v>
      </c>
      <c r="M25" s="6">
        <v>7.8024433486371014E-4</v>
      </c>
      <c r="N25" s="6">
        <v>15.631897497087857</v>
      </c>
      <c r="O25" s="6">
        <v>7.2681564932484315E-4</v>
      </c>
      <c r="P25" s="6">
        <v>38.762424903906343</v>
      </c>
      <c r="Q25" s="6">
        <v>1.973053334083423E-3</v>
      </c>
    </row>
    <row r="26" spans="1:26" ht="16.2" x14ac:dyDescent="0.3">
      <c r="A26" s="11" t="s">
        <v>303</v>
      </c>
      <c r="B26" s="11">
        <v>1</v>
      </c>
      <c r="C26" s="6">
        <v>16.942030142804363</v>
      </c>
      <c r="D26" s="6">
        <v>6.524057151244565E-4</v>
      </c>
      <c r="E26" s="6">
        <v>15.49968719497239</v>
      </c>
      <c r="F26" s="6">
        <v>6.3740261004008466E-4</v>
      </c>
      <c r="G26" s="6">
        <v>36.724916065722383</v>
      </c>
      <c r="H26" s="6">
        <v>1.6667203688834572E-3</v>
      </c>
      <c r="J26" s="11" t="s">
        <v>304</v>
      </c>
      <c r="K26" s="11">
        <v>1</v>
      </c>
      <c r="L26" s="6">
        <v>18.766980966588903</v>
      </c>
      <c r="M26" s="6">
        <v>9.1542860368566703E-4</v>
      </c>
      <c r="N26" s="6">
        <v>15.632523999488003</v>
      </c>
      <c r="O26" s="6">
        <v>7.0239775442914676E-4</v>
      </c>
      <c r="P26" s="6">
        <v>38.764678807754919</v>
      </c>
      <c r="Q26" s="6">
        <v>1.973053334083423E-3</v>
      </c>
      <c r="S26" s="61" t="s">
        <v>3</v>
      </c>
      <c r="T26" s="62" t="s">
        <v>299</v>
      </c>
      <c r="U26" s="62" t="s">
        <v>264</v>
      </c>
      <c r="V26" s="62" t="s">
        <v>13</v>
      </c>
      <c r="W26" s="62" t="s">
        <v>265</v>
      </c>
      <c r="X26" s="62" t="s">
        <v>13</v>
      </c>
      <c r="Y26" s="62" t="s">
        <v>266</v>
      </c>
      <c r="Z26" s="63" t="s">
        <v>13</v>
      </c>
    </row>
    <row r="27" spans="1:26" x14ac:dyDescent="0.3">
      <c r="A27" s="11" t="s">
        <v>303</v>
      </c>
      <c r="B27" s="11">
        <v>1</v>
      </c>
      <c r="C27" s="6">
        <v>16.942496160344749</v>
      </c>
      <c r="D27" s="6">
        <v>6.16984422709379E-4</v>
      </c>
      <c r="E27" s="6">
        <v>15.500186414242624</v>
      </c>
      <c r="F27" s="6">
        <v>6.0032457085935778E-4</v>
      </c>
      <c r="G27" s="6">
        <v>36.72645985782453</v>
      </c>
      <c r="H27" s="6">
        <v>1.5649134303448342E-3</v>
      </c>
      <c r="J27" s="11" t="s">
        <v>304</v>
      </c>
      <c r="K27" s="11">
        <v>1</v>
      </c>
      <c r="L27" s="6">
        <v>18.767636674358947</v>
      </c>
      <c r="M27" s="6">
        <v>7.1068233316116827E-4</v>
      </c>
      <c r="N27" s="6">
        <v>15.633061149734903</v>
      </c>
      <c r="O27" s="6">
        <v>7.0239775442914676E-4</v>
      </c>
      <c r="P27" s="6">
        <v>38.766219861543753</v>
      </c>
      <c r="Q27" s="6">
        <v>1.973053334083423E-3</v>
      </c>
      <c r="S27" s="73" t="s">
        <v>133</v>
      </c>
      <c r="T27" s="17">
        <v>1</v>
      </c>
      <c r="U27" s="6">
        <v>19.374084172170114</v>
      </c>
      <c r="V27" s="6">
        <v>7.1068233316116827E-4</v>
      </c>
      <c r="W27" s="6">
        <v>15.630629590861526</v>
      </c>
      <c r="X27" s="6">
        <v>7.0239775442914676E-4</v>
      </c>
      <c r="Y27" s="6">
        <v>39.230262546541567</v>
      </c>
      <c r="Z27" s="65">
        <v>1.973053334083423E-3</v>
      </c>
    </row>
    <row r="28" spans="1:26" x14ac:dyDescent="0.3">
      <c r="A28" s="11" t="s">
        <v>303</v>
      </c>
      <c r="B28" s="11">
        <v>1</v>
      </c>
      <c r="C28" s="6">
        <v>16.94186449353667</v>
      </c>
      <c r="D28" s="6">
        <v>6.0597541352606975E-4</v>
      </c>
      <c r="E28" s="6">
        <v>15.499585602883242</v>
      </c>
      <c r="F28" s="6">
        <v>6.821087211040859E-4</v>
      </c>
      <c r="G28" s="6">
        <v>36.724458322190543</v>
      </c>
      <c r="H28" s="6">
        <v>1.8398918183720372E-3</v>
      </c>
      <c r="J28" s="11" t="s">
        <v>304</v>
      </c>
      <c r="K28" s="11">
        <v>1</v>
      </c>
      <c r="L28" s="6">
        <v>18.766435332676526</v>
      </c>
      <c r="M28" s="6">
        <v>7.7397422846575985E-4</v>
      </c>
      <c r="N28" s="6">
        <v>15.631983510127718</v>
      </c>
      <c r="O28" s="6">
        <v>7.2820091591872414E-4</v>
      </c>
      <c r="P28" s="6">
        <v>38.764208884926738</v>
      </c>
      <c r="Q28" s="6">
        <v>1.973053334083423E-3</v>
      </c>
      <c r="S28" s="64" t="s">
        <v>133</v>
      </c>
      <c r="T28" s="17">
        <v>2</v>
      </c>
      <c r="U28" s="6">
        <v>19.373490368004411</v>
      </c>
      <c r="V28" s="6">
        <v>9.0760266119699351E-4</v>
      </c>
      <c r="W28" s="6">
        <v>15.629638638040907</v>
      </c>
      <c r="X28" s="6">
        <v>9.1028684268803638E-4</v>
      </c>
      <c r="Y28" s="6">
        <v>39.226314904145987</v>
      </c>
      <c r="Z28" s="65">
        <v>2.6157920584104683E-3</v>
      </c>
    </row>
    <row r="29" spans="1:26" x14ac:dyDescent="0.3">
      <c r="A29" s="11" t="s">
        <v>303</v>
      </c>
      <c r="B29" s="11">
        <v>1</v>
      </c>
      <c r="C29" s="6">
        <v>16.942949549728393</v>
      </c>
      <c r="D29" s="6">
        <v>5.4889125835217963E-4</v>
      </c>
      <c r="E29" s="6">
        <v>15.500573246391131</v>
      </c>
      <c r="F29" s="6">
        <v>4.9501944692487024E-4</v>
      </c>
      <c r="G29" s="6">
        <v>36.727105094396869</v>
      </c>
      <c r="H29" s="6">
        <v>1.5317210435100415E-3</v>
      </c>
      <c r="J29" s="11" t="s">
        <v>304</v>
      </c>
      <c r="K29" s="11">
        <v>1</v>
      </c>
      <c r="L29" s="6">
        <v>18.766182933304218</v>
      </c>
      <c r="M29" s="6">
        <v>7.1068233316116827E-4</v>
      </c>
      <c r="N29" s="6">
        <v>15.631934147120148</v>
      </c>
      <c r="O29" s="6">
        <v>7.0239775442914676E-4</v>
      </c>
      <c r="P29" s="6">
        <v>38.762823229833181</v>
      </c>
      <c r="Q29" s="6">
        <v>1.973053334083423E-3</v>
      </c>
      <c r="S29" s="64" t="s">
        <v>133</v>
      </c>
      <c r="T29" s="17">
        <v>2</v>
      </c>
      <c r="U29" s="6">
        <v>19.37366681227893</v>
      </c>
      <c r="V29" s="6">
        <v>7.9753316998125152E-4</v>
      </c>
      <c r="W29" s="6">
        <v>15.630745708102795</v>
      </c>
      <c r="X29" s="6">
        <v>7.9753316998125152E-4</v>
      </c>
      <c r="Y29" s="6">
        <v>39.229663377397195</v>
      </c>
      <c r="Z29" s="65">
        <v>2.0535427501839269E-3</v>
      </c>
    </row>
    <row r="30" spans="1:26" x14ac:dyDescent="0.3">
      <c r="A30" s="11" t="s">
        <v>303</v>
      </c>
      <c r="B30" s="11">
        <v>1</v>
      </c>
      <c r="C30" s="6">
        <v>16.942086764422289</v>
      </c>
      <c r="D30" s="6">
        <v>5.0676899980866728E-4</v>
      </c>
      <c r="E30" s="6">
        <v>15.499756932876409</v>
      </c>
      <c r="F30" s="6">
        <v>5.6573630927922002E-4</v>
      </c>
      <c r="G30" s="6">
        <v>36.72558248438461</v>
      </c>
      <c r="H30" s="6">
        <v>1.6297275761732008E-3</v>
      </c>
      <c r="J30" s="11" t="s">
        <v>304</v>
      </c>
      <c r="K30" s="11">
        <v>1</v>
      </c>
      <c r="L30" s="6">
        <v>18.766700077964291</v>
      </c>
      <c r="M30" s="6">
        <v>8.2925700191617741E-4</v>
      </c>
      <c r="N30" s="6">
        <v>15.632520985763616</v>
      </c>
      <c r="O30" s="6">
        <v>7.699428369052193E-4</v>
      </c>
      <c r="P30" s="6">
        <v>38.764265847271169</v>
      </c>
      <c r="Q30" s="6">
        <v>2.4081173885157634E-3</v>
      </c>
      <c r="S30" s="64" t="s">
        <v>133</v>
      </c>
      <c r="T30" s="11">
        <v>2</v>
      </c>
      <c r="U30" s="6">
        <v>19.373743058737293</v>
      </c>
      <c r="V30" s="6">
        <v>7.9753316998125152E-4</v>
      </c>
      <c r="W30" s="6">
        <v>15.630104957473314</v>
      </c>
      <c r="X30" s="6">
        <v>7.9753316998125152E-4</v>
      </c>
      <c r="Y30" s="6">
        <v>39.22837991816521</v>
      </c>
      <c r="Z30" s="65">
        <v>2.0535427501839269E-3</v>
      </c>
    </row>
    <row r="31" spans="1:26" x14ac:dyDescent="0.3">
      <c r="A31" s="11" t="s">
        <v>303</v>
      </c>
      <c r="B31" s="11">
        <v>1</v>
      </c>
      <c r="C31" s="6">
        <v>16.942015446010888</v>
      </c>
      <c r="D31" s="6">
        <v>6.2490494551155438E-4</v>
      </c>
      <c r="E31" s="6">
        <v>15.499756368726255</v>
      </c>
      <c r="F31" s="6">
        <v>6.9942026186837006E-4</v>
      </c>
      <c r="G31" s="6">
        <v>36.724982943520459</v>
      </c>
      <c r="H31" s="6">
        <v>1.657108046814758E-3</v>
      </c>
      <c r="J31" s="11" t="s">
        <v>304</v>
      </c>
      <c r="K31" s="11">
        <v>1</v>
      </c>
      <c r="L31" s="6">
        <v>18.766445116033911</v>
      </c>
      <c r="M31" s="6">
        <v>7.1068233316116827E-4</v>
      </c>
      <c r="N31" s="6">
        <v>15.632267486788354</v>
      </c>
      <c r="O31" s="6">
        <v>7.0239775442914676E-4</v>
      </c>
      <c r="P31" s="6">
        <v>38.763527260788273</v>
      </c>
      <c r="Q31" s="6">
        <v>1.973053334083423E-3</v>
      </c>
      <c r="S31" s="64" t="s">
        <v>133</v>
      </c>
      <c r="T31" s="11">
        <v>3</v>
      </c>
      <c r="U31" s="6">
        <v>19.372678922682699</v>
      </c>
      <c r="V31" s="6">
        <v>1.887249397902709E-3</v>
      </c>
      <c r="W31" s="6">
        <v>15.629475491345165</v>
      </c>
      <c r="X31" s="6">
        <v>2.2027113479389437E-3</v>
      </c>
      <c r="Y31" s="6">
        <v>39.2258459775205</v>
      </c>
      <c r="Z31" s="65">
        <v>5.8770773601776538E-3</v>
      </c>
    </row>
    <row r="32" spans="1:26" x14ac:dyDescent="0.3">
      <c r="A32" s="11" t="s">
        <v>303</v>
      </c>
      <c r="B32" s="11">
        <v>1</v>
      </c>
      <c r="C32" s="6">
        <v>16.94164729912228</v>
      </c>
      <c r="D32" s="6">
        <v>7.0784718084412066E-4</v>
      </c>
      <c r="E32" s="6">
        <v>15.499479361316753</v>
      </c>
      <c r="F32" s="6">
        <v>7.1614162765284604E-4</v>
      </c>
      <c r="G32" s="6">
        <v>36.723971938523661</v>
      </c>
      <c r="H32" s="6">
        <v>1.8346886684687776E-3</v>
      </c>
      <c r="J32" s="11" t="s">
        <v>304</v>
      </c>
      <c r="K32" s="11">
        <v>1</v>
      </c>
      <c r="L32" s="6">
        <v>18.766662242182282</v>
      </c>
      <c r="M32" s="6">
        <v>7.1068233316116827E-4</v>
      </c>
      <c r="N32" s="6">
        <v>15.632619312739807</v>
      </c>
      <c r="O32" s="6">
        <v>7.0239775442914676E-4</v>
      </c>
      <c r="P32" s="6">
        <v>38.764332417771243</v>
      </c>
      <c r="Q32" s="6">
        <v>1.973053334083423E-3</v>
      </c>
      <c r="S32" s="64" t="s">
        <v>133</v>
      </c>
      <c r="T32" s="11">
        <v>3</v>
      </c>
      <c r="U32" s="6">
        <v>19.371990807258289</v>
      </c>
      <c r="V32" s="6">
        <v>1.887249397902709E-3</v>
      </c>
      <c r="W32" s="6">
        <v>15.628523982779782</v>
      </c>
      <c r="X32" s="6">
        <v>2.2027113479389437E-3</v>
      </c>
      <c r="Y32" s="6">
        <v>39.222850565541037</v>
      </c>
      <c r="Z32" s="65">
        <v>5.8770773601776538E-3</v>
      </c>
    </row>
    <row r="33" spans="1:26" x14ac:dyDescent="0.3">
      <c r="A33" s="11" t="s">
        <v>303</v>
      </c>
      <c r="B33" s="11">
        <v>1</v>
      </c>
      <c r="C33" s="6">
        <v>16.942354326546493</v>
      </c>
      <c r="D33" s="6">
        <v>6.0174814411822954E-4</v>
      </c>
      <c r="E33" s="6">
        <v>15.500231551341905</v>
      </c>
      <c r="F33" s="6">
        <v>6.2171724042874835E-4</v>
      </c>
      <c r="G33" s="6">
        <v>36.726653806487612</v>
      </c>
      <c r="H33" s="6">
        <v>1.697050069165394E-3</v>
      </c>
      <c r="J33" s="11" t="s">
        <v>304</v>
      </c>
      <c r="K33" s="11">
        <v>1</v>
      </c>
      <c r="L33" s="6">
        <v>18.766361876844268</v>
      </c>
      <c r="M33" s="6">
        <v>7.1068233316116827E-4</v>
      </c>
      <c r="N33" s="6">
        <v>15.632233317888703</v>
      </c>
      <c r="O33" s="6">
        <v>7.0239775442914676E-4</v>
      </c>
      <c r="P33" s="6">
        <v>38.76444401336785</v>
      </c>
      <c r="Q33" s="6">
        <v>1.973053334083423E-3</v>
      </c>
      <c r="S33" s="64" t="s">
        <v>133</v>
      </c>
      <c r="T33" s="11">
        <v>3</v>
      </c>
      <c r="U33" s="6">
        <v>19.369468056026928</v>
      </c>
      <c r="V33" s="6">
        <v>1.887249397902709E-3</v>
      </c>
      <c r="W33" s="6">
        <v>15.62640234021293</v>
      </c>
      <c r="X33" s="6">
        <v>2.2027113479389437E-3</v>
      </c>
      <c r="Y33" s="6">
        <v>39.216245678556611</v>
      </c>
      <c r="Z33" s="65">
        <v>5.8770773601776538E-3</v>
      </c>
    </row>
    <row r="34" spans="1:26" x14ac:dyDescent="0.3">
      <c r="A34" s="11" t="s">
        <v>303</v>
      </c>
      <c r="B34" s="11">
        <v>1</v>
      </c>
      <c r="C34" s="6">
        <v>16.942112244660382</v>
      </c>
      <c r="D34" s="6">
        <v>5.7495653968991076E-4</v>
      </c>
      <c r="E34" s="6">
        <v>15.500028164827675</v>
      </c>
      <c r="F34" s="6">
        <v>6.0071618158300628E-4</v>
      </c>
      <c r="G34" s="6">
        <v>36.725300790277437</v>
      </c>
      <c r="H34" s="6">
        <v>1.4145156516077477E-3</v>
      </c>
      <c r="J34" s="11" t="s">
        <v>304</v>
      </c>
      <c r="K34" s="11">
        <v>1</v>
      </c>
      <c r="L34" s="6">
        <v>18.766260955103839</v>
      </c>
      <c r="M34" s="6">
        <v>7.1068233316116827E-4</v>
      </c>
      <c r="N34" s="6">
        <v>15.631843607152792</v>
      </c>
      <c r="O34" s="6">
        <v>7.0239775442914676E-4</v>
      </c>
      <c r="P34" s="6">
        <v>38.762835422327377</v>
      </c>
      <c r="Q34" s="6">
        <v>1.973053334083423E-3</v>
      </c>
      <c r="S34" s="64" t="s">
        <v>133</v>
      </c>
      <c r="T34" s="11">
        <v>3</v>
      </c>
      <c r="U34" s="6">
        <v>19.369479797158718</v>
      </c>
      <c r="V34" s="6">
        <v>1.887249397902709E-3</v>
      </c>
      <c r="W34" s="6">
        <v>15.625796663891879</v>
      </c>
      <c r="X34" s="6">
        <v>2.2027113479389437E-3</v>
      </c>
      <c r="Y34" s="6">
        <v>39.214234348950889</v>
      </c>
      <c r="Z34" s="65">
        <v>5.8770773601776538E-3</v>
      </c>
    </row>
    <row r="35" spans="1:26" x14ac:dyDescent="0.3">
      <c r="A35" s="11" t="s">
        <v>303</v>
      </c>
      <c r="B35" s="11">
        <v>1</v>
      </c>
      <c r="C35" s="6">
        <v>16.942483561480593</v>
      </c>
      <c r="D35" s="6">
        <v>6.7251590803312921E-4</v>
      </c>
      <c r="E35" s="6">
        <v>15.500381659775705</v>
      </c>
      <c r="F35" s="6">
        <v>6.0402019995598366E-4</v>
      </c>
      <c r="G35" s="6">
        <v>36.726063261347207</v>
      </c>
      <c r="H35" s="6">
        <v>1.754834086877302E-3</v>
      </c>
      <c r="J35" s="11" t="s">
        <v>304</v>
      </c>
      <c r="K35" s="11">
        <v>1</v>
      </c>
      <c r="L35" s="6">
        <v>18.7662622756608</v>
      </c>
      <c r="M35" s="6">
        <v>7.3521713282649257E-4</v>
      </c>
      <c r="N35" s="6">
        <v>15.632090037752191</v>
      </c>
      <c r="O35" s="6">
        <v>7.0239775442914676E-4</v>
      </c>
      <c r="P35" s="6">
        <v>38.763221546484772</v>
      </c>
      <c r="Q35" s="6">
        <v>1.973053334083423E-3</v>
      </c>
      <c r="S35" s="66"/>
      <c r="Z35" s="58"/>
    </row>
    <row r="36" spans="1:26" ht="16.2" x14ac:dyDescent="0.3">
      <c r="A36" s="11" t="s">
        <v>303</v>
      </c>
      <c r="B36" s="11">
        <v>1</v>
      </c>
      <c r="C36" s="6">
        <v>16.942045222633208</v>
      </c>
      <c r="D36" s="6">
        <v>6.6549545956420039E-4</v>
      </c>
      <c r="E36" s="6">
        <v>15.49991836311559</v>
      </c>
      <c r="F36" s="6">
        <v>5.6144809206187807E-4</v>
      </c>
      <c r="G36" s="6">
        <v>36.72550622473063</v>
      </c>
      <c r="H36" s="6">
        <v>1.5379677735232172E-3</v>
      </c>
      <c r="J36" s="11" t="s">
        <v>304</v>
      </c>
      <c r="K36" s="11">
        <v>1</v>
      </c>
      <c r="L36" s="6">
        <v>18.766932526582128</v>
      </c>
      <c r="M36" s="6">
        <v>8.790376669667783E-4</v>
      </c>
      <c r="N36" s="6">
        <v>15.632455749611777</v>
      </c>
      <c r="O36" s="6">
        <v>7.4865984801422182E-4</v>
      </c>
      <c r="P36" s="6">
        <v>38.764494635414657</v>
      </c>
      <c r="Q36" s="6">
        <v>2.2927655520929816E-3</v>
      </c>
      <c r="S36" s="66"/>
      <c r="U36" s="55" t="s">
        <v>264</v>
      </c>
      <c r="V36" s="55" t="s">
        <v>294</v>
      </c>
      <c r="W36" s="55" t="s">
        <v>265</v>
      </c>
      <c r="X36" s="55" t="s">
        <v>294</v>
      </c>
      <c r="Y36" s="55" t="s">
        <v>266</v>
      </c>
      <c r="Z36" s="72" t="s">
        <v>294</v>
      </c>
    </row>
    <row r="37" spans="1:26" x14ac:dyDescent="0.3">
      <c r="A37" s="11" t="s">
        <v>303</v>
      </c>
      <c r="B37" s="11">
        <v>1</v>
      </c>
      <c r="C37" s="6">
        <v>16.94179217767136</v>
      </c>
      <c r="D37" s="6">
        <v>6.5816737356176125E-4</v>
      </c>
      <c r="E37" s="6">
        <v>15.499647547315313</v>
      </c>
      <c r="F37" s="6">
        <v>6.5859208425732307E-4</v>
      </c>
      <c r="G37" s="6">
        <v>36.724795724603219</v>
      </c>
      <c r="H37" s="6">
        <v>1.7953120627239489E-3</v>
      </c>
      <c r="J37" s="11" t="s">
        <v>304</v>
      </c>
      <c r="K37" s="11">
        <v>2</v>
      </c>
      <c r="L37" s="6">
        <v>18.766013988253295</v>
      </c>
      <c r="M37" s="6">
        <v>7.9753316998125152E-4</v>
      </c>
      <c r="N37" s="6">
        <v>15.631989573616725</v>
      </c>
      <c r="O37" s="6">
        <v>7.9753316998125152E-4</v>
      </c>
      <c r="P37" s="6">
        <v>38.762694797685477</v>
      </c>
      <c r="Q37" s="6">
        <v>2.0535427501839269E-3</v>
      </c>
      <c r="S37" s="67" t="s">
        <v>133</v>
      </c>
      <c r="T37" s="11" t="s">
        <v>305</v>
      </c>
      <c r="U37" s="6">
        <v>19.373349129443202</v>
      </c>
      <c r="V37" s="6">
        <v>1.0639250237465131E-3</v>
      </c>
      <c r="W37" s="6">
        <v>15.630021839189007</v>
      </c>
      <c r="X37" s="6">
        <v>9.8023339146718685E-4</v>
      </c>
      <c r="Y37" s="6">
        <v>39.227868241587586</v>
      </c>
      <c r="Z37" s="65">
        <v>3.2075706774461125E-3</v>
      </c>
    </row>
    <row r="38" spans="1:26" x14ac:dyDescent="0.3">
      <c r="A38" s="11" t="s">
        <v>303</v>
      </c>
      <c r="B38" s="11">
        <v>1</v>
      </c>
      <c r="C38" s="6">
        <v>16.942596131466267</v>
      </c>
      <c r="D38" s="6">
        <v>7.1443313936815514E-4</v>
      </c>
      <c r="E38" s="6">
        <v>15.500367095393964</v>
      </c>
      <c r="F38" s="6">
        <v>7.4367138927931582E-4</v>
      </c>
      <c r="G38" s="6">
        <v>36.726381916571185</v>
      </c>
      <c r="H38" s="6">
        <v>2.19354101089327E-3</v>
      </c>
      <c r="J38" s="11" t="s">
        <v>304</v>
      </c>
      <c r="K38" s="11">
        <v>2</v>
      </c>
      <c r="L38" s="6">
        <v>18.766078512612712</v>
      </c>
      <c r="M38" s="6">
        <v>7.9753316998125152E-4</v>
      </c>
      <c r="N38" s="6">
        <v>15.632079612505521</v>
      </c>
      <c r="O38" s="6">
        <v>7.9753316998125152E-4</v>
      </c>
      <c r="P38" s="6">
        <v>38.763430666581911</v>
      </c>
      <c r="Q38" s="6">
        <v>2.0535427501839269E-3</v>
      </c>
      <c r="S38" s="103"/>
      <c r="T38" s="68" t="s">
        <v>306</v>
      </c>
      <c r="U38" s="69">
        <v>19.358599999999999</v>
      </c>
      <c r="V38" s="70">
        <v>2E-3</v>
      </c>
      <c r="W38" s="70">
        <v>15.617000000000001</v>
      </c>
      <c r="X38" s="70">
        <v>1.6000000000000001E-3</v>
      </c>
      <c r="Y38" s="69">
        <v>39.185499999999998</v>
      </c>
      <c r="Z38" s="71">
        <v>4.0000000000000001E-3</v>
      </c>
    </row>
    <row r="39" spans="1:26" x14ac:dyDescent="0.3">
      <c r="A39" s="11" t="s">
        <v>303</v>
      </c>
      <c r="B39" s="11">
        <v>1</v>
      </c>
      <c r="C39" s="6">
        <v>16.941571259061675</v>
      </c>
      <c r="D39" s="6">
        <v>6.9406154382093245E-4</v>
      </c>
      <c r="E39" s="6">
        <v>15.499534712027224</v>
      </c>
      <c r="F39" s="6">
        <v>6.8764244754553831E-4</v>
      </c>
      <c r="G39" s="6">
        <v>36.724777796074122</v>
      </c>
      <c r="H39" s="6">
        <v>1.8368512563714571E-3</v>
      </c>
      <c r="J39" s="11" t="s">
        <v>304</v>
      </c>
      <c r="K39" s="11">
        <v>2</v>
      </c>
      <c r="L39" s="6">
        <v>18.766518206709737</v>
      </c>
      <c r="M39" s="6">
        <v>7.9753316998125152E-4</v>
      </c>
      <c r="N39" s="6">
        <v>15.632427609280063</v>
      </c>
      <c r="O39" s="6">
        <v>7.9753316998125152E-4</v>
      </c>
      <c r="P39" s="6">
        <v>38.764125125068936</v>
      </c>
      <c r="Q39" s="6">
        <v>2.0535427501839269E-3</v>
      </c>
    </row>
    <row r="40" spans="1:26" ht="16.2" x14ac:dyDescent="0.3">
      <c r="A40" s="11" t="s">
        <v>303</v>
      </c>
      <c r="B40" s="11">
        <v>1</v>
      </c>
      <c r="C40" s="6">
        <v>16.941681326698834</v>
      </c>
      <c r="D40" s="6">
        <v>7.6720142111440302E-4</v>
      </c>
      <c r="E40" s="6">
        <v>15.49966058422709</v>
      </c>
      <c r="F40" s="6">
        <v>6.8174309774846412E-4</v>
      </c>
      <c r="G40" s="6">
        <v>36.724278469694035</v>
      </c>
      <c r="H40" s="6">
        <v>1.9056051640201112E-3</v>
      </c>
      <c r="J40" s="11" t="s">
        <v>304</v>
      </c>
      <c r="K40" s="11">
        <v>2</v>
      </c>
      <c r="L40" s="6">
        <v>18.76700722507038</v>
      </c>
      <c r="M40" s="6">
        <v>7.9753316998125152E-4</v>
      </c>
      <c r="N40" s="6">
        <v>15.632665639386909</v>
      </c>
      <c r="O40" s="6">
        <v>7.9753316998125152E-4</v>
      </c>
      <c r="P40" s="6">
        <v>38.76513283530268</v>
      </c>
      <c r="Q40" s="6">
        <v>2.0535427501839269E-3</v>
      </c>
      <c r="S40" s="61" t="s">
        <v>3</v>
      </c>
      <c r="T40" s="62" t="s">
        <v>299</v>
      </c>
      <c r="U40" s="62" t="s">
        <v>264</v>
      </c>
      <c r="V40" s="62" t="s">
        <v>13</v>
      </c>
      <c r="W40" s="62" t="s">
        <v>265</v>
      </c>
      <c r="X40" s="62" t="s">
        <v>13</v>
      </c>
      <c r="Y40" s="62" t="s">
        <v>266</v>
      </c>
      <c r="Z40" s="63" t="s">
        <v>13</v>
      </c>
    </row>
    <row r="41" spans="1:26" x14ac:dyDescent="0.3">
      <c r="A41" s="11" t="s">
        <v>303</v>
      </c>
      <c r="B41" s="11">
        <v>1</v>
      </c>
      <c r="C41" s="6">
        <v>16.941670797107776</v>
      </c>
      <c r="D41" s="6">
        <v>6.9140963114707962E-4</v>
      </c>
      <c r="E41" s="6">
        <v>15.499645695270811</v>
      </c>
      <c r="F41" s="6">
        <v>7.2775563923165075E-4</v>
      </c>
      <c r="G41" s="6">
        <v>36.724538423846859</v>
      </c>
      <c r="H41" s="6">
        <v>1.8364303906737186E-3</v>
      </c>
      <c r="J41" s="11" t="s">
        <v>304</v>
      </c>
      <c r="K41" s="11">
        <v>2</v>
      </c>
      <c r="L41" s="6">
        <v>18.765910769624664</v>
      </c>
      <c r="M41" s="6">
        <v>7.9753316998125152E-4</v>
      </c>
      <c r="N41" s="6">
        <v>15.63163579628351</v>
      </c>
      <c r="O41" s="6">
        <v>7.9753316998125152E-4</v>
      </c>
      <c r="P41" s="6">
        <v>38.761673230488469</v>
      </c>
      <c r="Q41" s="6">
        <v>2.0535427501839269E-3</v>
      </c>
      <c r="S41" s="64" t="s">
        <v>135</v>
      </c>
      <c r="T41" s="17">
        <v>1</v>
      </c>
      <c r="U41" s="6">
        <v>19.603290914813336</v>
      </c>
      <c r="V41" s="6">
        <v>7.1068233316116827E-4</v>
      </c>
      <c r="W41" s="6">
        <v>15.642444828890492</v>
      </c>
      <c r="X41" s="6">
        <v>7.0239775442914676E-4</v>
      </c>
      <c r="Y41" s="6">
        <v>39.330547501527754</v>
      </c>
      <c r="Z41" s="65">
        <v>1.973053334083423E-3</v>
      </c>
    </row>
    <row r="42" spans="1:26" x14ac:dyDescent="0.3">
      <c r="A42" s="11" t="s">
        <v>303</v>
      </c>
      <c r="B42" s="11">
        <v>1</v>
      </c>
      <c r="C42" s="6">
        <v>16.94236967338793</v>
      </c>
      <c r="D42" s="6">
        <v>6.2181883421683082E-4</v>
      </c>
      <c r="E42" s="6">
        <v>15.50023704086891</v>
      </c>
      <c r="F42" s="6">
        <v>6.2708163795945797E-4</v>
      </c>
      <c r="G42" s="6">
        <v>36.726056117051129</v>
      </c>
      <c r="H42" s="6">
        <v>1.7542305064647626E-3</v>
      </c>
      <c r="J42" s="11" t="s">
        <v>304</v>
      </c>
      <c r="K42" s="11">
        <v>2</v>
      </c>
      <c r="L42" s="6">
        <v>18.766907803159359</v>
      </c>
      <c r="M42" s="6">
        <v>7.9753316998125152E-4</v>
      </c>
      <c r="N42" s="6">
        <v>15.63273506129222</v>
      </c>
      <c r="O42" s="6">
        <v>7.9753316998125152E-4</v>
      </c>
      <c r="P42" s="6">
        <v>38.765550760956721</v>
      </c>
      <c r="Q42" s="6">
        <v>2.0535427501839269E-3</v>
      </c>
      <c r="S42" s="64" t="s">
        <v>135</v>
      </c>
      <c r="T42" s="17">
        <v>1</v>
      </c>
      <c r="U42" s="6">
        <v>19.602844410967048</v>
      </c>
      <c r="V42" s="6">
        <v>7.1068233316116827E-4</v>
      </c>
      <c r="W42" s="6">
        <v>15.642631814408768</v>
      </c>
      <c r="X42" s="6">
        <v>7.0239775442914676E-4</v>
      </c>
      <c r="Y42" s="6">
        <v>39.330491193121198</v>
      </c>
      <c r="Z42" s="65">
        <v>1.973053334083423E-3</v>
      </c>
    </row>
    <row r="43" spans="1:26" x14ac:dyDescent="0.3">
      <c r="A43" s="11" t="s">
        <v>303</v>
      </c>
      <c r="B43" s="11">
        <v>1</v>
      </c>
      <c r="C43" s="6">
        <v>16.94199600656729</v>
      </c>
      <c r="D43" s="6">
        <v>8.3826800995251199E-4</v>
      </c>
      <c r="E43" s="6">
        <v>15.499969705619684</v>
      </c>
      <c r="F43" s="6">
        <v>7.4445757720135639E-4</v>
      </c>
      <c r="G43" s="6">
        <v>36.724260225480705</v>
      </c>
      <c r="H43" s="6">
        <v>2.07872774405745E-3</v>
      </c>
      <c r="J43" s="11" t="s">
        <v>304</v>
      </c>
      <c r="K43" s="11">
        <v>2</v>
      </c>
      <c r="L43" s="6">
        <v>18.766079963698164</v>
      </c>
      <c r="M43" s="6">
        <v>7.9753316998125152E-4</v>
      </c>
      <c r="N43" s="6">
        <v>15.631836793037147</v>
      </c>
      <c r="O43" s="6">
        <v>8.2668567811191532E-4</v>
      </c>
      <c r="P43" s="6">
        <v>38.76177304732466</v>
      </c>
      <c r="Q43" s="6">
        <v>2.1540679194706315E-3</v>
      </c>
      <c r="S43" s="64"/>
      <c r="T43" s="17"/>
      <c r="U43" s="6"/>
      <c r="V43" s="6"/>
      <c r="W43" s="6"/>
      <c r="X43" s="6"/>
      <c r="Y43" s="6"/>
      <c r="Z43" s="65"/>
    </row>
    <row r="44" spans="1:26" ht="16.2" x14ac:dyDescent="0.3">
      <c r="A44" s="11" t="s">
        <v>303</v>
      </c>
      <c r="B44" s="11">
        <v>1</v>
      </c>
      <c r="C44" s="6">
        <v>16.942486299820455</v>
      </c>
      <c r="D44" s="6">
        <v>5.8317600547914939E-4</v>
      </c>
      <c r="E44" s="6">
        <v>15.50051327648044</v>
      </c>
      <c r="F44" s="6">
        <v>6.223470754738021E-4</v>
      </c>
      <c r="G44" s="6">
        <v>36.726535354813635</v>
      </c>
      <c r="H44" s="6">
        <v>1.6161453919476228E-3</v>
      </c>
      <c r="J44" s="11" t="s">
        <v>304</v>
      </c>
      <c r="K44" s="11">
        <v>2</v>
      </c>
      <c r="L44" s="6">
        <v>18.766496551464321</v>
      </c>
      <c r="M44" s="6">
        <v>7.9753316998125152E-4</v>
      </c>
      <c r="N44" s="6">
        <v>15.632420308817716</v>
      </c>
      <c r="O44" s="6">
        <v>7.9753316998125152E-4</v>
      </c>
      <c r="P44" s="6">
        <v>38.763414688427844</v>
      </c>
      <c r="Q44" s="6">
        <v>2.0535427501839269E-3</v>
      </c>
      <c r="S44" s="66"/>
      <c r="U44" s="55" t="s">
        <v>264</v>
      </c>
      <c r="V44" s="55" t="s">
        <v>294</v>
      </c>
      <c r="W44" s="55" t="s">
        <v>265</v>
      </c>
      <c r="X44" s="55" t="s">
        <v>294</v>
      </c>
      <c r="Y44" s="55" t="s">
        <v>266</v>
      </c>
      <c r="Z44" s="72" t="s">
        <v>294</v>
      </c>
    </row>
    <row r="45" spans="1:26" x14ac:dyDescent="0.3">
      <c r="A45" s="11" t="s">
        <v>303</v>
      </c>
      <c r="B45" s="11">
        <v>1</v>
      </c>
      <c r="C45" s="6">
        <v>16.9421338003147</v>
      </c>
      <c r="D45" s="6">
        <v>5.298482619409819E-4</v>
      </c>
      <c r="E45" s="6">
        <v>15.499844043534155</v>
      </c>
      <c r="F45" s="6">
        <v>5.7895402784991694E-4</v>
      </c>
      <c r="G45" s="6">
        <v>36.725491112921453</v>
      </c>
      <c r="H45" s="6">
        <v>1.4859035800776955E-3</v>
      </c>
      <c r="J45" s="11" t="s">
        <v>304</v>
      </c>
      <c r="K45" s="11">
        <v>2</v>
      </c>
      <c r="L45" s="6">
        <v>18.766180005883218</v>
      </c>
      <c r="M45" s="6">
        <v>7.9753316998125152E-4</v>
      </c>
      <c r="N45" s="6">
        <v>15.631833583210309</v>
      </c>
      <c r="O45" s="6">
        <v>7.9753316998125152E-4</v>
      </c>
      <c r="P45" s="6">
        <v>38.762219183216786</v>
      </c>
      <c r="Q45" s="6">
        <v>2.0535427501839269E-3</v>
      </c>
      <c r="S45" s="67" t="s">
        <v>135</v>
      </c>
      <c r="T45" s="11" t="s">
        <v>305</v>
      </c>
      <c r="U45" s="6">
        <v>19.603067662890147</v>
      </c>
      <c r="V45" s="6">
        <v>5.0252829704773908E-4</v>
      </c>
      <c r="W45" s="6">
        <v>15.642538321649651</v>
      </c>
      <c r="X45" s="6">
        <v>4.966702152470532E-4</v>
      </c>
      <c r="Y45" s="6">
        <v>39.330519347324497</v>
      </c>
      <c r="Z45" s="65">
        <v>1.395159392173113E-3</v>
      </c>
    </row>
    <row r="46" spans="1:26" x14ac:dyDescent="0.3">
      <c r="A46" s="11" t="s">
        <v>303</v>
      </c>
      <c r="B46" s="11">
        <v>1</v>
      </c>
      <c r="C46" s="6">
        <v>16.942595519191975</v>
      </c>
      <c r="D46" s="6">
        <v>6.2427214437605575E-4</v>
      </c>
      <c r="E46" s="6">
        <v>15.500391173495334</v>
      </c>
      <c r="F46" s="6">
        <v>5.9404307443091742E-4</v>
      </c>
      <c r="G46" s="6">
        <v>36.726838261588256</v>
      </c>
      <c r="H46" s="6">
        <v>1.8244445240393563E-3</v>
      </c>
      <c r="J46" s="11" t="s">
        <v>304</v>
      </c>
      <c r="K46" s="11">
        <v>2</v>
      </c>
      <c r="L46" s="6">
        <v>18.766451680700573</v>
      </c>
      <c r="M46" s="6">
        <v>7.9753316998125152E-4</v>
      </c>
      <c r="N46" s="6">
        <v>15.632138423215533</v>
      </c>
      <c r="O46" s="6">
        <v>7.9753316998125152E-4</v>
      </c>
      <c r="P46" s="6">
        <v>38.763043685968334</v>
      </c>
      <c r="Q46" s="6">
        <v>2.0535427501839269E-3</v>
      </c>
      <c r="S46" s="103"/>
      <c r="T46" s="68" t="s">
        <v>306</v>
      </c>
      <c r="U46" s="70">
        <v>19.605399999999999</v>
      </c>
      <c r="V46" s="70">
        <v>4.0000000000000002E-4</v>
      </c>
      <c r="W46" s="70">
        <v>15.632</v>
      </c>
      <c r="X46" s="70">
        <v>4.0000000000000002E-4</v>
      </c>
      <c r="Y46" s="70">
        <v>39.305999999999997</v>
      </c>
      <c r="Z46" s="74">
        <v>1.2999999999999999E-3</v>
      </c>
    </row>
    <row r="47" spans="1:26" x14ac:dyDescent="0.3">
      <c r="A47" s="11" t="s">
        <v>303</v>
      </c>
      <c r="B47" s="11">
        <v>1</v>
      </c>
      <c r="C47" s="6">
        <v>16.941894709596376</v>
      </c>
      <c r="D47" s="6">
        <v>7.311265865990943E-4</v>
      </c>
      <c r="E47" s="6">
        <v>15.499872488952219</v>
      </c>
      <c r="F47" s="6">
        <v>7.0761431278586727E-4</v>
      </c>
      <c r="G47" s="6">
        <v>36.725481355193281</v>
      </c>
      <c r="H47" s="6">
        <v>1.8690170440618555E-3</v>
      </c>
      <c r="J47" s="11" t="s">
        <v>304</v>
      </c>
      <c r="K47" s="11">
        <v>2</v>
      </c>
      <c r="L47" s="6">
        <v>18.766994938131486</v>
      </c>
      <c r="M47" s="6">
        <v>7.9753316998125152E-4</v>
      </c>
      <c r="N47" s="6">
        <v>15.632750463129151</v>
      </c>
      <c r="O47" s="6">
        <v>7.9753316998125152E-4</v>
      </c>
      <c r="P47" s="6">
        <v>38.764854737756266</v>
      </c>
      <c r="Q47" s="6">
        <v>2.0535427501839269E-3</v>
      </c>
    </row>
    <row r="48" spans="1:26" ht="16.2" x14ac:dyDescent="0.3">
      <c r="A48" s="11" t="s">
        <v>303</v>
      </c>
      <c r="B48" s="11">
        <v>1</v>
      </c>
      <c r="C48" s="6">
        <v>16.941388001865295</v>
      </c>
      <c r="D48" s="6">
        <v>6.6825723942222197E-4</v>
      </c>
      <c r="E48" s="6">
        <v>15.499226429845294</v>
      </c>
      <c r="F48" s="6">
        <v>7.8981393513572666E-4</v>
      </c>
      <c r="G48" s="6">
        <v>36.723348995636599</v>
      </c>
      <c r="H48" s="6">
        <v>2.0032273025915983E-3</v>
      </c>
      <c r="J48" s="11" t="s">
        <v>304</v>
      </c>
      <c r="K48" s="11">
        <v>2</v>
      </c>
      <c r="L48" s="6">
        <v>18.766100396077771</v>
      </c>
      <c r="M48" s="6">
        <v>7.9753316998125152E-4</v>
      </c>
      <c r="N48" s="6">
        <v>15.631664938646086</v>
      </c>
      <c r="O48" s="6">
        <v>7.9753316998125152E-4</v>
      </c>
      <c r="P48" s="6">
        <v>38.7619261280228</v>
      </c>
      <c r="Q48" s="6">
        <v>2.0535427501839269E-3</v>
      </c>
      <c r="S48" s="61" t="s">
        <v>3</v>
      </c>
      <c r="T48" s="62" t="s">
        <v>299</v>
      </c>
      <c r="U48" s="62" t="s">
        <v>264</v>
      </c>
      <c r="V48" s="62" t="s">
        <v>13</v>
      </c>
      <c r="W48" s="62" t="s">
        <v>265</v>
      </c>
      <c r="X48" s="62" t="s">
        <v>13</v>
      </c>
      <c r="Y48" s="62" t="s">
        <v>266</v>
      </c>
      <c r="Z48" s="63" t="s">
        <v>13</v>
      </c>
    </row>
    <row r="49" spans="1:26" x14ac:dyDescent="0.3">
      <c r="A49" s="11" t="s">
        <v>303</v>
      </c>
      <c r="B49" s="11">
        <v>1</v>
      </c>
      <c r="C49" s="6">
        <v>16.94220987877441</v>
      </c>
      <c r="D49" s="6">
        <v>5.3330012420863969E-4</v>
      </c>
      <c r="E49" s="6">
        <v>15.500077239814839</v>
      </c>
      <c r="F49" s="6">
        <v>5.7818703618856405E-4</v>
      </c>
      <c r="G49" s="6">
        <v>36.726281849692029</v>
      </c>
      <c r="H49" s="6">
        <v>1.7270710619534462E-3</v>
      </c>
      <c r="J49" s="11" t="s">
        <v>304</v>
      </c>
      <c r="K49" s="11">
        <v>3</v>
      </c>
      <c r="L49" s="6">
        <v>18.766224131303055</v>
      </c>
      <c r="M49" s="6">
        <v>1.887249397902709E-3</v>
      </c>
      <c r="N49" s="6">
        <v>15.632178999239938</v>
      </c>
      <c r="O49" s="6">
        <v>2.2027113479389437E-3</v>
      </c>
      <c r="P49" s="6">
        <v>38.764005192301461</v>
      </c>
      <c r="Q49" s="6">
        <v>5.8770773601776538E-3</v>
      </c>
      <c r="S49" s="64" t="s">
        <v>165</v>
      </c>
      <c r="T49" s="17">
        <v>1</v>
      </c>
      <c r="U49" s="6">
        <v>19.255929337894823</v>
      </c>
      <c r="V49" s="6">
        <v>7.1068233316116827E-4</v>
      </c>
      <c r="W49" s="6">
        <v>15.616429334660527</v>
      </c>
      <c r="X49" s="6">
        <v>7.0239775442914676E-4</v>
      </c>
      <c r="Y49" s="6">
        <v>39.064025833437107</v>
      </c>
      <c r="Z49" s="65">
        <v>1.973053334083423E-3</v>
      </c>
    </row>
    <row r="50" spans="1:26" x14ac:dyDescent="0.3">
      <c r="A50" s="11" t="s">
        <v>303</v>
      </c>
      <c r="B50" s="11">
        <v>1</v>
      </c>
      <c r="C50" s="6">
        <v>16.942519945916903</v>
      </c>
      <c r="D50" s="6">
        <v>5.9438137942218968E-4</v>
      </c>
      <c r="E50" s="6">
        <v>15.499963066517967</v>
      </c>
      <c r="F50" s="6">
        <v>5.7677222926609019E-4</v>
      </c>
      <c r="G50" s="6">
        <v>36.726182945967274</v>
      </c>
      <c r="H50" s="6">
        <v>1.5131789318141447E-3</v>
      </c>
      <c r="J50" s="11" t="s">
        <v>304</v>
      </c>
      <c r="K50" s="11">
        <v>3</v>
      </c>
      <c r="L50" s="6">
        <v>18.766903829567802</v>
      </c>
      <c r="M50" s="6">
        <v>1.887249397902709E-3</v>
      </c>
      <c r="N50" s="6">
        <v>15.63269524946981</v>
      </c>
      <c r="O50" s="6">
        <v>2.2027113479389437E-3</v>
      </c>
      <c r="P50" s="6">
        <v>38.765823674887869</v>
      </c>
      <c r="Q50" s="6">
        <v>5.8770773601776538E-3</v>
      </c>
      <c r="S50" s="64" t="s">
        <v>165</v>
      </c>
      <c r="T50" s="17">
        <v>1</v>
      </c>
      <c r="U50" s="6">
        <v>19.255518550188881</v>
      </c>
      <c r="V50" s="6">
        <v>7.1068233316116827E-4</v>
      </c>
      <c r="W50" s="6">
        <v>15.616489980211458</v>
      </c>
      <c r="X50" s="6">
        <v>7.0239775442914676E-4</v>
      </c>
      <c r="Y50" s="6">
        <v>39.062855923580059</v>
      </c>
      <c r="Z50" s="65">
        <v>1.973053334083423E-3</v>
      </c>
    </row>
    <row r="51" spans="1:26" x14ac:dyDescent="0.3">
      <c r="A51" s="11" t="s">
        <v>303</v>
      </c>
      <c r="B51" s="11">
        <v>1</v>
      </c>
      <c r="C51" s="6">
        <v>16.942177113299596</v>
      </c>
      <c r="D51" s="6">
        <v>5.6148648832082457E-4</v>
      </c>
      <c r="E51" s="6">
        <v>15.50040926949886</v>
      </c>
      <c r="F51" s="6">
        <v>5.4954914229804008E-4</v>
      </c>
      <c r="G51" s="6">
        <v>36.726433634621507</v>
      </c>
      <c r="H51" s="6">
        <v>1.5316887850705045E-3</v>
      </c>
      <c r="J51" s="11" t="s">
        <v>304</v>
      </c>
      <c r="K51" s="11">
        <v>3</v>
      </c>
      <c r="L51" s="6">
        <v>18.766735211682615</v>
      </c>
      <c r="M51" s="6">
        <v>1.887249397902709E-3</v>
      </c>
      <c r="N51" s="6">
        <v>15.632761740316635</v>
      </c>
      <c r="O51" s="6">
        <v>2.2027113479389437E-3</v>
      </c>
      <c r="P51" s="6">
        <v>38.76567317147633</v>
      </c>
      <c r="Q51" s="6">
        <v>5.8770773601776538E-3</v>
      </c>
      <c r="S51" s="64"/>
      <c r="T51" s="17"/>
      <c r="U51" s="6"/>
      <c r="V51" s="6"/>
      <c r="W51" s="6"/>
      <c r="X51" s="6"/>
      <c r="Y51" s="6"/>
      <c r="Z51" s="65"/>
    </row>
    <row r="52" spans="1:26" ht="16.2" x14ac:dyDescent="0.3">
      <c r="A52" s="11" t="s">
        <v>303</v>
      </c>
      <c r="B52" s="11">
        <v>1</v>
      </c>
      <c r="C52" s="6">
        <v>16.942533860072793</v>
      </c>
      <c r="D52" s="6">
        <v>7.129481485451119E-4</v>
      </c>
      <c r="E52" s="6">
        <v>15.500180812286905</v>
      </c>
      <c r="F52" s="6">
        <v>6.441356825794964E-4</v>
      </c>
      <c r="G52" s="6">
        <v>36.726508451079148</v>
      </c>
      <c r="H52" s="6">
        <v>1.5871672070268176E-3</v>
      </c>
      <c r="J52" s="11" t="s">
        <v>304</v>
      </c>
      <c r="K52" s="11">
        <v>3</v>
      </c>
      <c r="L52" s="6">
        <v>18.765663433244445</v>
      </c>
      <c r="M52" s="6">
        <v>1.887249397902709E-3</v>
      </c>
      <c r="N52" s="6">
        <v>15.631737821662794</v>
      </c>
      <c r="O52" s="6">
        <v>2.2027113479389437E-3</v>
      </c>
      <c r="P52" s="6">
        <v>38.763155269743237</v>
      </c>
      <c r="Q52" s="6">
        <v>5.8770773601776538E-3</v>
      </c>
      <c r="S52" s="66"/>
      <c r="U52" s="55" t="s">
        <v>264</v>
      </c>
      <c r="V52" s="55" t="s">
        <v>294</v>
      </c>
      <c r="W52" s="55" t="s">
        <v>265</v>
      </c>
      <c r="X52" s="55" t="s">
        <v>294</v>
      </c>
      <c r="Y52" s="55" t="s">
        <v>266</v>
      </c>
      <c r="Z52" s="72" t="s">
        <v>294</v>
      </c>
    </row>
    <row r="53" spans="1:26" x14ac:dyDescent="0.3">
      <c r="A53" s="11" t="s">
        <v>303</v>
      </c>
      <c r="B53" s="11">
        <v>1</v>
      </c>
      <c r="C53" s="6">
        <v>16.941891037861648</v>
      </c>
      <c r="D53" s="6">
        <v>6.3172251305544387E-4</v>
      </c>
      <c r="E53" s="6">
        <v>15.49950761145335</v>
      </c>
      <c r="F53" s="6">
        <v>7.5169907020827494E-4</v>
      </c>
      <c r="G53" s="6">
        <v>36.725201277834017</v>
      </c>
      <c r="H53" s="6">
        <v>1.8266509026378041E-3</v>
      </c>
      <c r="J53" s="11" t="s">
        <v>304</v>
      </c>
      <c r="K53" s="11">
        <v>3</v>
      </c>
      <c r="L53" s="6">
        <v>18.766345617031725</v>
      </c>
      <c r="M53" s="6">
        <v>1.887249397902709E-3</v>
      </c>
      <c r="N53" s="6">
        <v>15.632441133107893</v>
      </c>
      <c r="O53" s="6">
        <v>2.2027113479389437E-3</v>
      </c>
      <c r="P53" s="6">
        <v>38.765222748601445</v>
      </c>
      <c r="Q53" s="6">
        <v>5.8770773601776538E-3</v>
      </c>
      <c r="S53" s="67" t="s">
        <v>165</v>
      </c>
      <c r="T53" s="11" t="s">
        <v>305</v>
      </c>
      <c r="U53" s="6">
        <v>19.255723944041847</v>
      </c>
      <c r="V53" s="6">
        <v>5.0252829704773908E-4</v>
      </c>
      <c r="W53" s="6">
        <v>15.616459657435998</v>
      </c>
      <c r="X53" s="6">
        <v>4.966702152470532E-4</v>
      </c>
      <c r="Y53" s="6">
        <v>39.063440878508601</v>
      </c>
      <c r="Z53" s="65">
        <v>1.395159392173113E-3</v>
      </c>
    </row>
    <row r="54" spans="1:26" x14ac:dyDescent="0.3">
      <c r="A54" s="11" t="s">
        <v>303</v>
      </c>
      <c r="B54" s="11">
        <v>1</v>
      </c>
      <c r="C54" s="6">
        <v>16.942192625931483</v>
      </c>
      <c r="D54" s="6">
        <v>6.2772445479854005E-4</v>
      </c>
      <c r="E54" s="6">
        <v>15.49991631786529</v>
      </c>
      <c r="F54" s="6">
        <v>6.4610129053638277E-4</v>
      </c>
      <c r="G54" s="6">
        <v>36.725511906261502</v>
      </c>
      <c r="H54" s="6">
        <v>1.696533991220198E-3</v>
      </c>
      <c r="J54" s="11" t="s">
        <v>304</v>
      </c>
      <c r="K54" s="11">
        <v>3</v>
      </c>
      <c r="L54" s="6">
        <v>18.767317985240421</v>
      </c>
      <c r="M54" s="6">
        <v>1.887249397902709E-3</v>
      </c>
      <c r="N54" s="6">
        <v>15.633382805404285</v>
      </c>
      <c r="O54" s="6">
        <v>2.2027113479389437E-3</v>
      </c>
      <c r="P54" s="6">
        <v>38.767743157934945</v>
      </c>
      <c r="Q54" s="6">
        <v>5.8770773601776538E-3</v>
      </c>
      <c r="S54" s="103"/>
      <c r="T54" s="68" t="s">
        <v>306</v>
      </c>
      <c r="U54" s="70">
        <v>19.314499999999999</v>
      </c>
      <c r="V54" s="70">
        <v>2.5000000000000001E-3</v>
      </c>
      <c r="W54" s="70">
        <v>15.612500000000001</v>
      </c>
      <c r="X54" s="70">
        <v>2E-3</v>
      </c>
      <c r="Y54" s="70">
        <v>39.113900000000001</v>
      </c>
      <c r="Z54" s="74">
        <v>5.3E-3</v>
      </c>
    </row>
    <row r="55" spans="1:26" x14ac:dyDescent="0.3">
      <c r="A55" s="11" t="s">
        <v>303</v>
      </c>
      <c r="B55" s="11">
        <v>1</v>
      </c>
      <c r="C55" s="6">
        <v>16.942548355962622</v>
      </c>
      <c r="D55" s="6">
        <v>5.8486826555181849E-4</v>
      </c>
      <c r="E55" s="6">
        <v>15.500365435347062</v>
      </c>
      <c r="F55" s="6">
        <v>6.4632247305963894E-4</v>
      </c>
      <c r="G55" s="6">
        <v>36.726722942712506</v>
      </c>
      <c r="H55" s="6">
        <v>1.698491186198399E-3</v>
      </c>
      <c r="J55" s="11" t="s">
        <v>304</v>
      </c>
      <c r="K55" s="11">
        <v>3</v>
      </c>
      <c r="L55" s="6">
        <v>18.766890886583539</v>
      </c>
      <c r="M55" s="6">
        <v>1.887249397902709E-3</v>
      </c>
      <c r="N55" s="6">
        <v>15.633054211432459</v>
      </c>
      <c r="O55" s="6">
        <v>2.2027113479389437E-3</v>
      </c>
      <c r="P55" s="6">
        <v>38.766725865210695</v>
      </c>
      <c r="Q55" s="6">
        <v>5.8770773601776538E-3</v>
      </c>
    </row>
    <row r="56" spans="1:26" x14ac:dyDescent="0.3">
      <c r="A56" s="11" t="s">
        <v>303</v>
      </c>
      <c r="B56" s="11">
        <v>1</v>
      </c>
      <c r="C56" s="6">
        <v>16.941766269305766</v>
      </c>
      <c r="D56" s="6">
        <v>7.0058986259236987E-4</v>
      </c>
      <c r="E56" s="6">
        <v>15.499510663263532</v>
      </c>
      <c r="F56" s="6">
        <v>6.5987488900892612E-4</v>
      </c>
      <c r="G56" s="6">
        <v>36.724131000347249</v>
      </c>
      <c r="H56" s="6">
        <v>1.8796722014953143E-3</v>
      </c>
      <c r="J56" s="11" t="s">
        <v>304</v>
      </c>
      <c r="K56" s="11">
        <v>3</v>
      </c>
      <c r="L56" s="6">
        <v>18.765043794703004</v>
      </c>
      <c r="M56" s="6">
        <v>1.887249397902709E-3</v>
      </c>
      <c r="N56" s="6">
        <v>15.631041394157524</v>
      </c>
      <c r="O56" s="6">
        <v>2.2027113479389437E-3</v>
      </c>
      <c r="P56" s="6">
        <v>38.76069088758593</v>
      </c>
      <c r="Q56" s="6">
        <v>5.8770773601776538E-3</v>
      </c>
    </row>
    <row r="57" spans="1:26" x14ac:dyDescent="0.3">
      <c r="A57" s="11" t="s">
        <v>303</v>
      </c>
      <c r="B57" s="11">
        <v>1</v>
      </c>
      <c r="C57" s="6">
        <v>16.942266066871674</v>
      </c>
      <c r="D57" s="6">
        <v>7.9868554935133725E-4</v>
      </c>
      <c r="E57" s="6">
        <v>15.500132575120796</v>
      </c>
      <c r="F57" s="6">
        <v>9.5552791772252456E-4</v>
      </c>
      <c r="G57" s="6">
        <v>36.725605843097043</v>
      </c>
      <c r="H57" s="6">
        <v>2.1795484215206278E-3</v>
      </c>
      <c r="J57" s="11" t="s">
        <v>304</v>
      </c>
      <c r="K57" s="11">
        <v>3</v>
      </c>
      <c r="L57" s="6">
        <v>18.766452748709842</v>
      </c>
      <c r="M57" s="6">
        <v>1.887249397902709E-3</v>
      </c>
      <c r="N57" s="6">
        <v>15.632268740770838</v>
      </c>
      <c r="O57" s="6">
        <v>2.2027113479389437E-3</v>
      </c>
      <c r="P57" s="6">
        <v>38.764875765906183</v>
      </c>
      <c r="Q57" s="6">
        <v>5.8770773601776538E-3</v>
      </c>
    </row>
    <row r="58" spans="1:26" x14ac:dyDescent="0.3">
      <c r="A58" s="11" t="s">
        <v>303</v>
      </c>
      <c r="B58" s="11">
        <v>1</v>
      </c>
      <c r="C58" s="6">
        <v>16.94256903934518</v>
      </c>
      <c r="D58" s="6">
        <v>4.7708935144592015E-4</v>
      </c>
      <c r="E58" s="6">
        <v>15.500300934857211</v>
      </c>
      <c r="F58" s="6">
        <v>5.4053507312292501E-4</v>
      </c>
      <c r="G58" s="6">
        <v>36.726427104590059</v>
      </c>
      <c r="H58" s="6">
        <v>1.5905920176812367E-3</v>
      </c>
      <c r="J58" s="11" t="s">
        <v>304</v>
      </c>
      <c r="K58" s="11">
        <v>3</v>
      </c>
      <c r="L58" s="6">
        <v>18.766705907072609</v>
      </c>
      <c r="M58" s="6">
        <v>1.887249397902709E-3</v>
      </c>
      <c r="N58" s="6">
        <v>15.63267912160469</v>
      </c>
      <c r="O58" s="6">
        <v>2.2027113479389437E-3</v>
      </c>
      <c r="P58" s="6">
        <v>38.766173532254584</v>
      </c>
      <c r="Q58" s="6">
        <v>5.8770773601776538E-3</v>
      </c>
    </row>
    <row r="59" spans="1:26" x14ac:dyDescent="0.3">
      <c r="A59" s="11" t="s">
        <v>303</v>
      </c>
      <c r="B59" s="11">
        <v>2</v>
      </c>
      <c r="C59" s="6">
        <v>16.942341090855891</v>
      </c>
      <c r="D59" s="6">
        <v>5.9576959034302306E-4</v>
      </c>
      <c r="E59" s="6">
        <v>15.500351191674966</v>
      </c>
      <c r="F59" s="6">
        <v>5.9320604253438713E-4</v>
      </c>
      <c r="G59" s="6">
        <v>36.725824669658671</v>
      </c>
      <c r="H59" s="6">
        <v>1.6478982790917814E-3</v>
      </c>
      <c r="J59" s="11" t="s">
        <v>304</v>
      </c>
      <c r="K59" s="11">
        <v>3</v>
      </c>
      <c r="L59" s="6">
        <v>18.765472085456778</v>
      </c>
      <c r="M59" s="6">
        <v>1.887249397902709E-3</v>
      </c>
      <c r="N59" s="6">
        <v>15.631891998351408</v>
      </c>
      <c r="O59" s="6">
        <v>2.2027113479389437E-3</v>
      </c>
      <c r="P59" s="6">
        <v>38.763631830111926</v>
      </c>
      <c r="Q59" s="6">
        <v>5.8770773601776538E-3</v>
      </c>
    </row>
    <row r="60" spans="1:26" x14ac:dyDescent="0.3">
      <c r="A60" s="11" t="s">
        <v>303</v>
      </c>
      <c r="B60" s="11">
        <v>2</v>
      </c>
      <c r="C60" s="6">
        <v>16.942009181789132</v>
      </c>
      <c r="D60" s="6">
        <v>4.8565958361479846E-4</v>
      </c>
      <c r="E60" s="6">
        <v>15.499779205560738</v>
      </c>
      <c r="F60" s="6">
        <v>4.1930672312226442E-4</v>
      </c>
      <c r="G60" s="6">
        <v>36.723898070751396</v>
      </c>
      <c r="H60" s="6">
        <v>1.2633679857348057E-3</v>
      </c>
      <c r="J60" s="11" t="s">
        <v>304</v>
      </c>
      <c r="K60" s="11">
        <v>3</v>
      </c>
      <c r="L60" s="6">
        <v>18.76515001088179</v>
      </c>
      <c r="M60" s="6">
        <v>1.887249397902709E-3</v>
      </c>
      <c r="N60" s="6">
        <v>15.631048064318867</v>
      </c>
      <c r="O60" s="6">
        <v>2.2027113479389437E-3</v>
      </c>
      <c r="P60" s="6">
        <v>38.760864636004953</v>
      </c>
      <c r="Q60" s="6">
        <v>5.8770773601776538E-3</v>
      </c>
    </row>
    <row r="61" spans="1:26" x14ac:dyDescent="0.3">
      <c r="A61" s="11" t="s">
        <v>303</v>
      </c>
      <c r="B61" s="11">
        <v>2</v>
      </c>
      <c r="C61" s="6">
        <v>16.942487513316141</v>
      </c>
      <c r="D61" s="6">
        <v>4.7387080733241922E-4</v>
      </c>
      <c r="E61" s="6">
        <v>15.500069677821134</v>
      </c>
      <c r="F61" s="6">
        <v>4.4961364200579197E-4</v>
      </c>
      <c r="G61" s="6">
        <v>36.724819261500002</v>
      </c>
      <c r="H61" s="6">
        <v>1.2774028751381015E-3</v>
      </c>
      <c r="J61" s="11" t="s">
        <v>304</v>
      </c>
      <c r="K61" s="11">
        <v>3</v>
      </c>
      <c r="L61" s="6">
        <v>18.766644998817867</v>
      </c>
      <c r="M61" s="6">
        <v>1.887249397902709E-3</v>
      </c>
      <c r="N61" s="6">
        <v>15.633047260084172</v>
      </c>
      <c r="O61" s="6">
        <v>2.2027113479389437E-3</v>
      </c>
      <c r="P61" s="6">
        <v>38.766309390337021</v>
      </c>
      <c r="Q61" s="6">
        <v>5.8770773601776538E-3</v>
      </c>
    </row>
    <row r="62" spans="1:26" x14ac:dyDescent="0.3">
      <c r="A62" s="11" t="s">
        <v>303</v>
      </c>
      <c r="B62" s="11">
        <v>2</v>
      </c>
      <c r="C62" s="6">
        <v>16.94197947259941</v>
      </c>
      <c r="D62" s="6">
        <v>5.2625654624359399E-4</v>
      </c>
      <c r="E62" s="6">
        <v>15.49974618178639</v>
      </c>
      <c r="F62" s="6">
        <v>5.3133597324348967E-4</v>
      </c>
      <c r="G62" s="6">
        <v>36.725019116693446</v>
      </c>
      <c r="H62" s="6">
        <v>1.4132080340699129E-3</v>
      </c>
      <c r="J62" s="11" t="s">
        <v>304</v>
      </c>
      <c r="K62" s="11">
        <v>3</v>
      </c>
      <c r="L62" s="6">
        <v>18.767542503096227</v>
      </c>
      <c r="M62" s="6">
        <v>1.887249397902709E-3</v>
      </c>
      <c r="N62" s="6">
        <v>15.633395537631998</v>
      </c>
      <c r="O62" s="6">
        <v>2.2027113479389437E-3</v>
      </c>
      <c r="P62" s="6">
        <v>38.767591022404929</v>
      </c>
      <c r="Q62" s="6">
        <v>5.8770773601776538E-3</v>
      </c>
    </row>
    <row r="63" spans="1:26" x14ac:dyDescent="0.3">
      <c r="A63" s="11" t="s">
        <v>303</v>
      </c>
      <c r="B63" s="11">
        <v>2</v>
      </c>
      <c r="C63" s="6">
        <v>16.942647061502669</v>
      </c>
      <c r="D63" s="6">
        <v>6.8899393955670018E-4</v>
      </c>
      <c r="E63" s="6">
        <v>15.500370570063231</v>
      </c>
      <c r="F63" s="6">
        <v>7.5105082988577074E-4</v>
      </c>
      <c r="G63" s="6">
        <v>36.726500204467207</v>
      </c>
      <c r="H63" s="6">
        <v>1.9470304666071869E-3</v>
      </c>
      <c r="J63" s="11" t="s">
        <v>304</v>
      </c>
      <c r="K63" s="11">
        <v>3</v>
      </c>
      <c r="L63" s="6">
        <v>18.766214168967988</v>
      </c>
      <c r="M63" s="6">
        <v>1.887249397902709E-3</v>
      </c>
      <c r="N63" s="6">
        <v>15.632470775697382</v>
      </c>
      <c r="O63" s="6">
        <v>2.2027113479389437E-3</v>
      </c>
      <c r="P63" s="6">
        <v>38.765823789690181</v>
      </c>
      <c r="Q63" s="6">
        <v>5.8770773601776538E-3</v>
      </c>
    </row>
    <row r="64" spans="1:26" x14ac:dyDescent="0.3">
      <c r="A64" s="11" t="s">
        <v>303</v>
      </c>
      <c r="B64" s="11">
        <v>2</v>
      </c>
      <c r="C64" s="6">
        <v>16.942908907786276</v>
      </c>
      <c r="D64" s="6">
        <v>5.0324346176234039E-4</v>
      </c>
      <c r="E64" s="6">
        <v>15.500679054815878</v>
      </c>
      <c r="F64" s="6">
        <v>6.0332840746671204E-4</v>
      </c>
      <c r="G64" s="6">
        <v>36.726996303197851</v>
      </c>
      <c r="H64" s="6">
        <v>1.5059626900686752E-3</v>
      </c>
      <c r="J64" s="11" t="s">
        <v>304</v>
      </c>
      <c r="K64" s="11">
        <v>3</v>
      </c>
      <c r="L64" s="6">
        <v>18.766524360842087</v>
      </c>
      <c r="M64" s="6">
        <v>1.887249397902709E-3</v>
      </c>
      <c r="N64" s="6">
        <v>15.632869846742595</v>
      </c>
      <c r="O64" s="6">
        <v>2.2027113479389437E-3</v>
      </c>
      <c r="P64" s="6">
        <v>38.766347829219676</v>
      </c>
      <c r="Q64" s="6">
        <v>5.8770773601776538E-3</v>
      </c>
    </row>
    <row r="65" spans="1:17" x14ac:dyDescent="0.3">
      <c r="A65" s="11" t="s">
        <v>303</v>
      </c>
      <c r="B65" s="11">
        <v>2</v>
      </c>
      <c r="C65" s="6">
        <v>16.943214934514891</v>
      </c>
      <c r="D65" s="6">
        <v>5.016446022843593E-4</v>
      </c>
      <c r="E65" s="6">
        <v>15.500815111115161</v>
      </c>
      <c r="F65" s="6">
        <v>5.6309439870286943E-4</v>
      </c>
      <c r="G65" s="6">
        <v>36.727448635193028</v>
      </c>
      <c r="H65" s="6">
        <v>1.5393258569404524E-3</v>
      </c>
      <c r="J65" s="11" t="s">
        <v>304</v>
      </c>
      <c r="K65" s="11">
        <v>3</v>
      </c>
      <c r="L65" s="6">
        <v>18.767141752828504</v>
      </c>
      <c r="M65" s="6">
        <v>1.887249397902709E-3</v>
      </c>
      <c r="N65" s="6">
        <v>15.633343924406008</v>
      </c>
      <c r="O65" s="6">
        <v>2.2027113479389437E-3</v>
      </c>
      <c r="P65" s="6">
        <v>38.767315686761926</v>
      </c>
      <c r="Q65" s="6">
        <v>5.8770773601776538E-3</v>
      </c>
    </row>
    <row r="66" spans="1:17" x14ac:dyDescent="0.3">
      <c r="A66" s="11" t="s">
        <v>303</v>
      </c>
      <c r="B66" s="11">
        <v>2</v>
      </c>
      <c r="C66" s="6">
        <v>16.942254759907005</v>
      </c>
      <c r="D66" s="6">
        <v>4.1961668683166878E-4</v>
      </c>
      <c r="E66" s="6">
        <v>15.50004245880687</v>
      </c>
      <c r="F66" s="6">
        <v>4.7436254540909699E-4</v>
      </c>
      <c r="G66" s="6">
        <v>36.725295552483772</v>
      </c>
      <c r="H66" s="6">
        <v>1.2073476585402864E-3</v>
      </c>
      <c r="J66" s="11" t="s">
        <v>304</v>
      </c>
      <c r="K66" s="11">
        <v>3</v>
      </c>
      <c r="L66" s="6">
        <v>18.767727368636304</v>
      </c>
      <c r="M66" s="6">
        <v>1.887249397902709E-3</v>
      </c>
      <c r="N66" s="6">
        <v>15.633777990410707</v>
      </c>
      <c r="O66" s="6">
        <v>2.2027113479389437E-3</v>
      </c>
      <c r="P66" s="6">
        <v>38.7689182286937</v>
      </c>
      <c r="Q66" s="6">
        <v>5.8770773601776538E-3</v>
      </c>
    </row>
    <row r="67" spans="1:17" x14ac:dyDescent="0.3">
      <c r="A67" s="11" t="s">
        <v>303</v>
      </c>
      <c r="B67" s="11">
        <v>2</v>
      </c>
      <c r="C67" s="6">
        <v>16.942270524946309</v>
      </c>
      <c r="D67" s="6">
        <v>6.5986635593358745E-4</v>
      </c>
      <c r="E67" s="6">
        <v>15.49995675361364</v>
      </c>
      <c r="F67" s="6">
        <v>6.755937472616762E-4</v>
      </c>
      <c r="G67" s="6">
        <v>36.724931949254298</v>
      </c>
      <c r="H67" s="6">
        <v>1.8151470003326979E-3</v>
      </c>
      <c r="J67" s="11" t="s">
        <v>304</v>
      </c>
      <c r="K67" s="11">
        <v>3</v>
      </c>
      <c r="L67" s="6">
        <v>18.767398378162287</v>
      </c>
      <c r="M67" s="6">
        <v>1.887249397902709E-3</v>
      </c>
      <c r="N67" s="6">
        <v>15.633745348342453</v>
      </c>
      <c r="O67" s="6">
        <v>2.2027113479389437E-3</v>
      </c>
      <c r="P67" s="6">
        <v>38.768145065584712</v>
      </c>
      <c r="Q67" s="6">
        <v>5.8770773601776538E-3</v>
      </c>
    </row>
    <row r="68" spans="1:17" x14ac:dyDescent="0.3">
      <c r="A68" s="11" t="s">
        <v>303</v>
      </c>
      <c r="B68" s="11">
        <v>2</v>
      </c>
      <c r="C68" s="6">
        <v>16.942761193760447</v>
      </c>
      <c r="D68" s="6">
        <v>6.1959077647860347E-4</v>
      </c>
      <c r="E68" s="6">
        <v>15.500468293639129</v>
      </c>
      <c r="F68" s="6">
        <v>7.2631237368037235E-4</v>
      </c>
      <c r="G68" s="6">
        <v>36.726476383628651</v>
      </c>
      <c r="H68" s="6">
        <v>1.9746765542573009E-3</v>
      </c>
      <c r="J68" s="11" t="s">
        <v>304</v>
      </c>
      <c r="K68" s="11">
        <v>3</v>
      </c>
      <c r="L68" s="6">
        <v>18.767720927039427</v>
      </c>
      <c r="M68" s="6">
        <v>1.887249397902709E-3</v>
      </c>
      <c r="N68" s="6">
        <v>15.633663560540425</v>
      </c>
      <c r="O68" s="6">
        <v>2.2027113479389437E-3</v>
      </c>
      <c r="P68" s="6">
        <v>38.765696322280348</v>
      </c>
      <c r="Q68" s="6">
        <v>5.8770773601776538E-3</v>
      </c>
    </row>
    <row r="69" spans="1:17" x14ac:dyDescent="0.3">
      <c r="A69" s="11" t="s">
        <v>303</v>
      </c>
      <c r="B69" s="11">
        <v>2</v>
      </c>
      <c r="C69" s="6">
        <v>16.942291453613031</v>
      </c>
      <c r="D69" s="6">
        <v>5.4687133540323805E-4</v>
      </c>
      <c r="E69" s="6">
        <v>15.500081207913659</v>
      </c>
      <c r="F69" s="6">
        <v>5.1720203539189148E-4</v>
      </c>
      <c r="G69" s="6">
        <v>36.725202802814309</v>
      </c>
      <c r="H69" s="6">
        <v>1.4335250698055287E-3</v>
      </c>
      <c r="J69" s="11" t="s">
        <v>252</v>
      </c>
      <c r="K69" s="11">
        <v>1</v>
      </c>
      <c r="L69" s="6">
        <v>18.619071078147794</v>
      </c>
      <c r="M69" s="6">
        <v>7.1068233316116827E-4</v>
      </c>
      <c r="N69" s="6">
        <v>15.541431053359663</v>
      </c>
      <c r="O69" s="6">
        <v>7.0239775442914676E-4</v>
      </c>
      <c r="P69" s="6">
        <v>38.238192042951233</v>
      </c>
      <c r="Q69" s="6">
        <v>1.973053334083423E-3</v>
      </c>
    </row>
    <row r="70" spans="1:17" x14ac:dyDescent="0.3">
      <c r="A70" s="11" t="s">
        <v>303</v>
      </c>
      <c r="B70" s="11">
        <v>2</v>
      </c>
      <c r="C70" s="6">
        <v>16.942256627360241</v>
      </c>
      <c r="D70" s="6">
        <v>5.7887979393758042E-4</v>
      </c>
      <c r="E70" s="6">
        <v>15.500040700103879</v>
      </c>
      <c r="F70" s="6">
        <v>5.384687431349962E-4</v>
      </c>
      <c r="G70" s="6">
        <v>36.725125288846534</v>
      </c>
      <c r="H70" s="6">
        <v>1.5122055219303535E-3</v>
      </c>
      <c r="J70" s="11" t="s">
        <v>252</v>
      </c>
      <c r="K70" s="11">
        <v>1</v>
      </c>
      <c r="L70" s="6">
        <v>18.619192291453349</v>
      </c>
      <c r="M70" s="6">
        <v>8.1623788876240171E-4</v>
      </c>
      <c r="N70" s="6">
        <v>15.54121685319075</v>
      </c>
      <c r="O70" s="6">
        <v>7.0239775442914676E-4</v>
      </c>
      <c r="P70" s="6">
        <v>38.236359712966824</v>
      </c>
      <c r="Q70" s="6">
        <v>1.973053334083423E-3</v>
      </c>
    </row>
    <row r="71" spans="1:17" x14ac:dyDescent="0.3">
      <c r="A71" s="11" t="s">
        <v>303</v>
      </c>
      <c r="B71" s="11">
        <v>2</v>
      </c>
      <c r="C71" s="6">
        <v>16.942492714998469</v>
      </c>
      <c r="D71" s="6">
        <v>5.3141055487731462E-4</v>
      </c>
      <c r="E71" s="6">
        <v>15.500335331417167</v>
      </c>
      <c r="F71" s="6">
        <v>5.9338772405895224E-4</v>
      </c>
      <c r="G71" s="6">
        <v>36.726232233207703</v>
      </c>
      <c r="H71" s="6">
        <v>1.56044397560436E-3</v>
      </c>
      <c r="J71" s="11" t="s">
        <v>252</v>
      </c>
      <c r="K71" s="11">
        <v>1</v>
      </c>
      <c r="L71" s="6">
        <v>18.618994177512423</v>
      </c>
      <c r="M71" s="6">
        <v>7.1068233316116827E-4</v>
      </c>
      <c r="N71" s="6">
        <v>15.541042871168159</v>
      </c>
      <c r="O71" s="6">
        <v>7.0239775442914676E-4</v>
      </c>
      <c r="P71" s="6">
        <v>38.236554677701832</v>
      </c>
      <c r="Q71" s="6">
        <v>1.973053334083423E-3</v>
      </c>
    </row>
    <row r="72" spans="1:17" x14ac:dyDescent="0.3">
      <c r="A72" s="11" t="s">
        <v>303</v>
      </c>
      <c r="B72" s="11">
        <v>2</v>
      </c>
      <c r="C72" s="6">
        <v>16.942147495569916</v>
      </c>
      <c r="D72" s="6">
        <v>5.1837090891617603E-4</v>
      </c>
      <c r="E72" s="6">
        <v>15.499764259234146</v>
      </c>
      <c r="F72" s="6">
        <v>5.3282872013029801E-4</v>
      </c>
      <c r="G72" s="6">
        <v>36.724558114179665</v>
      </c>
      <c r="H72" s="6">
        <v>1.306074982924881E-3</v>
      </c>
      <c r="J72" s="11" t="s">
        <v>252</v>
      </c>
      <c r="K72" s="11">
        <v>1</v>
      </c>
      <c r="L72" s="6">
        <v>18.61941856284696</v>
      </c>
      <c r="M72" s="6">
        <v>7.1068233316116827E-4</v>
      </c>
      <c r="N72" s="6">
        <v>15.541593551371491</v>
      </c>
      <c r="O72" s="6">
        <v>7.0239775442914676E-4</v>
      </c>
      <c r="P72" s="6">
        <v>38.23757106452711</v>
      </c>
      <c r="Q72" s="6">
        <v>1.973053334083423E-3</v>
      </c>
    </row>
    <row r="73" spans="1:17" x14ac:dyDescent="0.3">
      <c r="A73" s="11" t="s">
        <v>303</v>
      </c>
      <c r="B73" s="11">
        <v>2</v>
      </c>
      <c r="C73" s="6">
        <v>16.941667645321495</v>
      </c>
      <c r="D73" s="6">
        <v>6.0678157849498458E-4</v>
      </c>
      <c r="E73" s="6">
        <v>15.499231280294866</v>
      </c>
      <c r="F73" s="6">
        <v>5.4236069880158407E-4</v>
      </c>
      <c r="G73" s="6">
        <v>36.723153782640438</v>
      </c>
      <c r="H73" s="6">
        <v>1.5458324702996005E-3</v>
      </c>
      <c r="J73" s="11" t="s">
        <v>252</v>
      </c>
      <c r="K73" s="11">
        <v>2</v>
      </c>
      <c r="L73" s="6">
        <v>18.620699545947225</v>
      </c>
      <c r="M73" s="6">
        <v>7.9753316998125152E-4</v>
      </c>
      <c r="N73" s="6">
        <v>15.543040227749739</v>
      </c>
      <c r="O73" s="6">
        <v>7.9753316998125152E-4</v>
      </c>
      <c r="P73" s="6">
        <v>38.241173948754643</v>
      </c>
      <c r="Q73" s="6">
        <v>2.0535427501839269E-3</v>
      </c>
    </row>
    <row r="74" spans="1:17" x14ac:dyDescent="0.3">
      <c r="A74" s="11" t="s">
        <v>303</v>
      </c>
      <c r="B74" s="11">
        <v>2</v>
      </c>
      <c r="C74" s="6">
        <v>16.942022818071028</v>
      </c>
      <c r="D74" s="6">
        <v>5.0212261824573014E-4</v>
      </c>
      <c r="E74" s="6">
        <v>15.500081062483895</v>
      </c>
      <c r="F74" s="6">
        <v>5.5271606212847638E-4</v>
      </c>
      <c r="G74" s="6">
        <v>36.725256804925529</v>
      </c>
      <c r="H74" s="6">
        <v>1.3319789078196419E-3</v>
      </c>
      <c r="J74" s="11" t="s">
        <v>252</v>
      </c>
      <c r="K74" s="11">
        <v>2</v>
      </c>
      <c r="L74" s="6">
        <v>18.620503078616771</v>
      </c>
      <c r="M74" s="6">
        <v>7.9753316998125152E-4</v>
      </c>
      <c r="N74" s="6">
        <v>15.542651442060148</v>
      </c>
      <c r="O74" s="6">
        <v>7.9753316998125152E-4</v>
      </c>
      <c r="P74" s="6">
        <v>38.240008198404546</v>
      </c>
      <c r="Q74" s="6">
        <v>2.0535427501839269E-3</v>
      </c>
    </row>
    <row r="75" spans="1:17" x14ac:dyDescent="0.3">
      <c r="A75" s="11" t="s">
        <v>303</v>
      </c>
      <c r="B75" s="11">
        <v>2</v>
      </c>
      <c r="C75" s="6">
        <v>16.941958636146001</v>
      </c>
      <c r="D75" s="6">
        <v>5.9375341345429319E-4</v>
      </c>
      <c r="E75" s="6">
        <v>15.499602765564514</v>
      </c>
      <c r="F75" s="6">
        <v>4.7243983669399925E-4</v>
      </c>
      <c r="G75" s="6">
        <v>36.724559132992233</v>
      </c>
      <c r="H75" s="6">
        <v>1.4412355948750925E-3</v>
      </c>
      <c r="J75" s="11" t="s">
        <v>252</v>
      </c>
      <c r="K75" s="11">
        <v>2</v>
      </c>
      <c r="L75" s="6">
        <v>18.619652571187281</v>
      </c>
      <c r="M75" s="6">
        <v>7.9753316998125152E-4</v>
      </c>
      <c r="N75" s="6">
        <v>15.541606336880212</v>
      </c>
      <c r="O75" s="6">
        <v>7.9753316998125152E-4</v>
      </c>
      <c r="P75" s="6">
        <v>38.236689346479452</v>
      </c>
      <c r="Q75" s="6">
        <v>2.0535427501839269E-3</v>
      </c>
    </row>
    <row r="76" spans="1:17" x14ac:dyDescent="0.3">
      <c r="A76" s="11" t="s">
        <v>303</v>
      </c>
      <c r="B76" s="11">
        <v>2</v>
      </c>
      <c r="C76" s="6">
        <v>16.941813175676302</v>
      </c>
      <c r="D76" s="6">
        <v>5.8238771645047617E-4</v>
      </c>
      <c r="E76" s="6">
        <v>15.499619282281381</v>
      </c>
      <c r="F76" s="6">
        <v>6.3623453634801706E-4</v>
      </c>
      <c r="G76" s="6">
        <v>36.724049863339751</v>
      </c>
      <c r="H76" s="6">
        <v>1.6605097764363548E-3</v>
      </c>
      <c r="J76" s="11" t="s">
        <v>252</v>
      </c>
      <c r="K76" s="11">
        <v>2</v>
      </c>
      <c r="L76" s="6">
        <v>18.619398103035596</v>
      </c>
      <c r="M76" s="6">
        <v>7.9753316998125152E-4</v>
      </c>
      <c r="N76" s="6">
        <v>15.541432027408014</v>
      </c>
      <c r="O76" s="6">
        <v>7.9753316998125152E-4</v>
      </c>
      <c r="P76" s="6">
        <v>38.236255084836294</v>
      </c>
      <c r="Q76" s="6">
        <v>2.0535427501839269E-3</v>
      </c>
    </row>
    <row r="77" spans="1:17" x14ac:dyDescent="0.3">
      <c r="A77" s="11" t="s">
        <v>303</v>
      </c>
      <c r="B77" s="11">
        <v>2</v>
      </c>
      <c r="C77" s="6">
        <v>16.942393189650087</v>
      </c>
      <c r="D77" s="6">
        <v>5.9967170001400528E-4</v>
      </c>
      <c r="E77" s="6">
        <v>15.500132100933479</v>
      </c>
      <c r="F77" s="6">
        <v>5.9012283304828487E-4</v>
      </c>
      <c r="G77" s="6">
        <v>36.725684260587357</v>
      </c>
      <c r="H77" s="6">
        <v>1.5501864624878419E-3</v>
      </c>
      <c r="J77" s="11" t="s">
        <v>252</v>
      </c>
      <c r="K77" s="11">
        <v>2</v>
      </c>
      <c r="L77" s="6">
        <v>18.619605769670198</v>
      </c>
      <c r="M77" s="6">
        <v>7.9753316998125152E-4</v>
      </c>
      <c r="N77" s="6">
        <v>15.541851628824579</v>
      </c>
      <c r="O77" s="6">
        <v>7.9753316998125152E-4</v>
      </c>
      <c r="P77" s="6">
        <v>38.23743534014644</v>
      </c>
      <c r="Q77" s="6">
        <v>2.0535427501839269E-3</v>
      </c>
    </row>
    <row r="78" spans="1:17" x14ac:dyDescent="0.3">
      <c r="A78" s="11" t="s">
        <v>303</v>
      </c>
      <c r="B78" s="11">
        <v>2</v>
      </c>
      <c r="C78" s="6">
        <v>16.942364929360057</v>
      </c>
      <c r="D78" s="6">
        <v>6.3119407183994574E-4</v>
      </c>
      <c r="E78" s="6">
        <v>15.499998608940865</v>
      </c>
      <c r="F78" s="6">
        <v>6.5824547471098494E-4</v>
      </c>
      <c r="G78" s="6">
        <v>36.725472394394302</v>
      </c>
      <c r="H78" s="6">
        <v>1.7516314542930103E-3</v>
      </c>
      <c r="J78" s="11" t="s">
        <v>252</v>
      </c>
      <c r="K78" s="17">
        <v>3</v>
      </c>
      <c r="L78" s="6">
        <v>18.618893981551899</v>
      </c>
      <c r="M78" s="6">
        <v>1.887249397902709E-3</v>
      </c>
      <c r="N78" s="6">
        <v>15.541121105696531</v>
      </c>
      <c r="O78" s="6">
        <v>2.2027113479389437E-3</v>
      </c>
      <c r="P78" s="6">
        <v>38.236667449242319</v>
      </c>
      <c r="Q78" s="6">
        <v>5.8770773601776538E-3</v>
      </c>
    </row>
    <row r="79" spans="1:17" x14ac:dyDescent="0.3">
      <c r="A79" s="11" t="s">
        <v>303</v>
      </c>
      <c r="B79" s="11">
        <v>2</v>
      </c>
      <c r="C79" s="6">
        <v>16.942697506937201</v>
      </c>
      <c r="D79" s="6">
        <v>4.9428504528373034E-4</v>
      </c>
      <c r="E79" s="6">
        <v>15.50029803568435</v>
      </c>
      <c r="F79" s="6">
        <v>6.3315648083152039E-4</v>
      </c>
      <c r="G79" s="6">
        <v>36.725581912851084</v>
      </c>
      <c r="H79" s="6">
        <v>1.8274092430945145E-3</v>
      </c>
      <c r="J79" s="11" t="s">
        <v>252</v>
      </c>
      <c r="K79" s="17">
        <v>3</v>
      </c>
      <c r="L79" s="6">
        <v>18.619684615497452</v>
      </c>
      <c r="M79" s="6">
        <v>1.887249397902709E-3</v>
      </c>
      <c r="N79" s="6">
        <v>15.541905485797967</v>
      </c>
      <c r="O79" s="6">
        <v>2.2027113479389437E-3</v>
      </c>
      <c r="P79" s="6">
        <v>38.238719551136278</v>
      </c>
      <c r="Q79" s="6">
        <v>5.8770773601776538E-3</v>
      </c>
    </row>
    <row r="80" spans="1:17" x14ac:dyDescent="0.3">
      <c r="A80" s="11" t="s">
        <v>303</v>
      </c>
      <c r="B80" s="11">
        <v>2</v>
      </c>
      <c r="C80" s="6">
        <v>16.941916273953062</v>
      </c>
      <c r="D80" s="6">
        <v>6.1759662687824852E-4</v>
      </c>
      <c r="E80" s="6">
        <v>15.499435316965233</v>
      </c>
      <c r="F80" s="6">
        <v>6.1137036986812308E-4</v>
      </c>
      <c r="G80" s="6">
        <v>36.72455303732378</v>
      </c>
      <c r="H80" s="6">
        <v>1.8326233723532891E-3</v>
      </c>
      <c r="J80" s="11" t="s">
        <v>252</v>
      </c>
      <c r="K80" s="17">
        <v>3</v>
      </c>
      <c r="L80" s="6">
        <v>18.618921627217453</v>
      </c>
      <c r="M80" s="6">
        <v>1.887249397902709E-3</v>
      </c>
      <c r="N80" s="6">
        <v>15.541707195967167</v>
      </c>
      <c r="O80" s="6">
        <v>2.2027113479389437E-3</v>
      </c>
      <c r="P80" s="6">
        <v>38.237675809191259</v>
      </c>
      <c r="Q80" s="6">
        <v>5.8770773601776538E-3</v>
      </c>
    </row>
    <row r="81" spans="1:17" x14ac:dyDescent="0.3">
      <c r="A81" s="11" t="s">
        <v>303</v>
      </c>
      <c r="B81" s="11">
        <v>2</v>
      </c>
      <c r="C81" s="6">
        <v>16.942591130251447</v>
      </c>
      <c r="D81" s="6">
        <v>3.9935449855908295E-4</v>
      </c>
      <c r="E81" s="6">
        <v>15.500374540746936</v>
      </c>
      <c r="F81" s="6">
        <v>4.7490798335941413E-4</v>
      </c>
      <c r="G81" s="6">
        <v>36.725754258383127</v>
      </c>
      <c r="H81" s="6">
        <v>1.538926676941776E-3</v>
      </c>
      <c r="J81" s="11" t="s">
        <v>252</v>
      </c>
      <c r="K81" s="17">
        <v>3</v>
      </c>
      <c r="L81" s="6">
        <v>18.619415843080706</v>
      </c>
      <c r="M81" s="6">
        <v>1.887249397902709E-3</v>
      </c>
      <c r="N81" s="6">
        <v>15.542111934128503</v>
      </c>
      <c r="O81" s="6">
        <v>2.2027113479389437E-3</v>
      </c>
      <c r="P81" s="6">
        <v>38.238927027141528</v>
      </c>
      <c r="Q81" s="6">
        <v>5.8770773601776538E-3</v>
      </c>
    </row>
    <row r="82" spans="1:17" x14ac:dyDescent="0.3">
      <c r="A82" s="11" t="s">
        <v>303</v>
      </c>
      <c r="B82" s="11">
        <v>2</v>
      </c>
      <c r="C82" s="6">
        <v>16.942947640006224</v>
      </c>
      <c r="D82" s="6">
        <v>5.5723972769684924E-4</v>
      </c>
      <c r="E82" s="6">
        <v>15.500667124831187</v>
      </c>
      <c r="F82" s="6">
        <v>6.0206285428476706E-4</v>
      </c>
      <c r="G82" s="6">
        <v>36.726785319528126</v>
      </c>
      <c r="H82" s="6">
        <v>1.5296754077074239E-3</v>
      </c>
      <c r="J82" s="11" t="s">
        <v>252</v>
      </c>
      <c r="K82" s="17">
        <v>3</v>
      </c>
      <c r="L82" s="6">
        <v>18.618343366020085</v>
      </c>
      <c r="M82" s="6">
        <v>1.887249397902709E-3</v>
      </c>
      <c r="N82" s="6">
        <v>15.541196370988102</v>
      </c>
      <c r="O82" s="6">
        <v>2.2027113479389437E-3</v>
      </c>
      <c r="P82" s="6">
        <v>38.236641564992425</v>
      </c>
      <c r="Q82" s="6">
        <v>5.8770773601776538E-3</v>
      </c>
    </row>
    <row r="83" spans="1:17" x14ac:dyDescent="0.3">
      <c r="A83" s="11" t="s">
        <v>303</v>
      </c>
      <c r="B83" s="11">
        <v>3</v>
      </c>
      <c r="C83" s="6">
        <v>16.940372962379907</v>
      </c>
      <c r="D83" s="6">
        <v>6.9242329827599327E-4</v>
      </c>
      <c r="E83" s="6">
        <v>15.497870596638311</v>
      </c>
      <c r="F83" s="6">
        <v>7.4433187626855228E-4</v>
      </c>
      <c r="G83" s="6">
        <v>36.720499428177227</v>
      </c>
      <c r="H83" s="6">
        <v>1.8606925595440519E-3</v>
      </c>
      <c r="J83" s="11" t="s">
        <v>252</v>
      </c>
      <c r="K83" s="17">
        <v>3</v>
      </c>
      <c r="L83" s="6">
        <v>18.619589678446829</v>
      </c>
      <c r="M83" s="6">
        <v>1.887249397902709E-3</v>
      </c>
      <c r="N83" s="6">
        <v>15.542264950328116</v>
      </c>
      <c r="O83" s="6">
        <v>2.2027113479389437E-3</v>
      </c>
      <c r="P83" s="6">
        <v>38.239531100728762</v>
      </c>
      <c r="Q83" s="6">
        <v>5.8770773601776538E-3</v>
      </c>
    </row>
    <row r="84" spans="1:17" x14ac:dyDescent="0.3">
      <c r="A84" s="11" t="s">
        <v>303</v>
      </c>
      <c r="B84" s="11">
        <v>3</v>
      </c>
      <c r="C84" s="6">
        <v>16.940746721013717</v>
      </c>
      <c r="D84" s="6">
        <v>7.9736408120321793E-4</v>
      </c>
      <c r="E84" s="6">
        <v>15.498227532753983</v>
      </c>
      <c r="F84" s="6">
        <v>9.1130094368736445E-4</v>
      </c>
      <c r="G84" s="6">
        <v>36.721610762322534</v>
      </c>
      <c r="H84" s="6">
        <v>2.3361930500863763E-3</v>
      </c>
    </row>
    <row r="85" spans="1:17" x14ac:dyDescent="0.3">
      <c r="A85" s="11" t="s">
        <v>303</v>
      </c>
      <c r="B85" s="11">
        <v>3</v>
      </c>
      <c r="C85" s="6">
        <v>16.940896793039293</v>
      </c>
      <c r="D85" s="6">
        <v>6.4764660182773976E-4</v>
      </c>
      <c r="E85" s="6">
        <v>15.498464746544311</v>
      </c>
      <c r="F85" s="6">
        <v>6.9259648299749548E-4</v>
      </c>
      <c r="G85" s="6">
        <v>36.721716593398533</v>
      </c>
      <c r="H85" s="6">
        <v>1.4872768205125163E-3</v>
      </c>
    </row>
    <row r="86" spans="1:17" x14ac:dyDescent="0.3">
      <c r="A86" s="11" t="s">
        <v>303</v>
      </c>
      <c r="B86" s="11">
        <v>3</v>
      </c>
      <c r="C86" s="6">
        <v>16.939712816823253</v>
      </c>
      <c r="D86" s="6">
        <v>1.0042689757300636E-3</v>
      </c>
      <c r="E86" s="6">
        <v>15.496692509429336</v>
      </c>
      <c r="F86" s="6">
        <v>1.2196600420770294E-3</v>
      </c>
      <c r="G86" s="6">
        <v>36.71850413345426</v>
      </c>
      <c r="H86" s="6">
        <v>2.9746142189237871E-3</v>
      </c>
    </row>
    <row r="87" spans="1:17" x14ac:dyDescent="0.3">
      <c r="A87" s="11" t="s">
        <v>303</v>
      </c>
      <c r="B87" s="11">
        <v>3</v>
      </c>
      <c r="C87" s="6">
        <v>16.942717393237096</v>
      </c>
      <c r="D87" s="6">
        <v>5.9632263674000375E-4</v>
      </c>
      <c r="E87" s="6">
        <v>15.500252907237586</v>
      </c>
      <c r="F87" s="6">
        <v>6.3999573502632678E-4</v>
      </c>
      <c r="G87" s="6">
        <v>36.727330452830131</v>
      </c>
      <c r="H87" s="6">
        <v>1.6024317333769211E-3</v>
      </c>
    </row>
    <row r="88" spans="1:17" x14ac:dyDescent="0.3">
      <c r="A88" s="11" t="s">
        <v>303</v>
      </c>
      <c r="B88" s="11">
        <v>3</v>
      </c>
      <c r="C88" s="6">
        <v>16.942399406423206</v>
      </c>
      <c r="D88" s="6">
        <v>8.0840471294052571E-4</v>
      </c>
      <c r="E88" s="6">
        <v>15.500367118501261</v>
      </c>
      <c r="F88" s="6">
        <v>7.5017091641133861E-4</v>
      </c>
      <c r="G88" s="6">
        <v>36.726773780721913</v>
      </c>
      <c r="H88" s="6">
        <v>1.9948361309022238E-3</v>
      </c>
    </row>
    <row r="89" spans="1:17" x14ac:dyDescent="0.3">
      <c r="A89" s="11" t="s">
        <v>303</v>
      </c>
      <c r="B89" s="11">
        <v>3</v>
      </c>
      <c r="C89" s="6">
        <v>16.941783539711079</v>
      </c>
      <c r="D89" s="6">
        <v>9.0274720645604906E-4</v>
      </c>
      <c r="E89" s="6">
        <v>15.499176769311601</v>
      </c>
      <c r="F89" s="6">
        <v>1.0625064029786647E-3</v>
      </c>
      <c r="G89" s="6">
        <v>36.724849473970281</v>
      </c>
      <c r="H89" s="6">
        <v>2.2866479067813724E-3</v>
      </c>
    </row>
    <row r="90" spans="1:17" x14ac:dyDescent="0.3">
      <c r="A90" s="11" t="s">
        <v>303</v>
      </c>
      <c r="B90" s="11">
        <v>3</v>
      </c>
      <c r="C90" s="6">
        <v>16.94212526884278</v>
      </c>
      <c r="D90" s="6">
        <v>6.7429069973830432E-4</v>
      </c>
      <c r="E90" s="6">
        <v>15.50000357461189</v>
      </c>
      <c r="F90" s="6">
        <v>7.1335050971338518E-4</v>
      </c>
      <c r="G90" s="6">
        <v>36.725678105242203</v>
      </c>
      <c r="H90" s="6">
        <v>1.7078303534671622E-3</v>
      </c>
    </row>
    <row r="91" spans="1:17" x14ac:dyDescent="0.3">
      <c r="A91" s="11" t="s">
        <v>303</v>
      </c>
      <c r="B91" s="11">
        <v>3</v>
      </c>
      <c r="C91" s="6">
        <v>16.941454204903025</v>
      </c>
      <c r="D91" s="6">
        <v>8.5744669024287207E-4</v>
      </c>
      <c r="E91" s="6">
        <v>15.49901862740491</v>
      </c>
      <c r="F91" s="6">
        <v>8.8542415429088931E-4</v>
      </c>
      <c r="G91" s="6">
        <v>36.723898517180309</v>
      </c>
      <c r="H91" s="6">
        <v>2.4451604345784059E-3</v>
      </c>
    </row>
    <row r="92" spans="1:17" x14ac:dyDescent="0.3">
      <c r="A92" s="11" t="s">
        <v>303</v>
      </c>
      <c r="B92" s="11">
        <v>3</v>
      </c>
      <c r="C92" s="6">
        <v>16.941756089665425</v>
      </c>
      <c r="D92" s="6">
        <v>7.2202245626605771E-4</v>
      </c>
      <c r="E92" s="6">
        <v>15.499160035033773</v>
      </c>
      <c r="F92" s="6">
        <v>8.4981863639131173E-4</v>
      </c>
      <c r="G92" s="6">
        <v>36.72429434274791</v>
      </c>
      <c r="H92" s="6">
        <v>2.2704353713395844E-3</v>
      </c>
    </row>
    <row r="93" spans="1:17" x14ac:dyDescent="0.3">
      <c r="A93" s="11" t="s">
        <v>303</v>
      </c>
      <c r="B93" s="11">
        <v>3</v>
      </c>
      <c r="C93" s="6">
        <v>16.943056359465555</v>
      </c>
      <c r="D93" s="6">
        <v>7.2116840734215589E-4</v>
      </c>
      <c r="E93" s="6">
        <v>15.500550799421271</v>
      </c>
      <c r="F93" s="6">
        <v>7.705995323607609E-4</v>
      </c>
      <c r="G93" s="6">
        <v>36.727663639230641</v>
      </c>
      <c r="H93" s="6">
        <v>1.9282095991924742E-3</v>
      </c>
    </row>
    <row r="94" spans="1:17" x14ac:dyDescent="0.3">
      <c r="A94" s="11" t="s">
        <v>303</v>
      </c>
      <c r="B94" s="11">
        <v>3</v>
      </c>
      <c r="C94" s="6">
        <v>16.942081290620091</v>
      </c>
      <c r="D94" s="6">
        <v>7.6456806880467406E-4</v>
      </c>
      <c r="E94" s="6">
        <v>15.500080395660349</v>
      </c>
      <c r="F94" s="6">
        <v>9.611972324946351E-4</v>
      </c>
      <c r="G94" s="6">
        <v>36.726560520167254</v>
      </c>
      <c r="H94" s="6">
        <v>2.4673446125889477E-3</v>
      </c>
    </row>
    <row r="95" spans="1:17" x14ac:dyDescent="0.3">
      <c r="A95" s="11" t="s">
        <v>303</v>
      </c>
      <c r="B95" s="11">
        <v>3</v>
      </c>
      <c r="C95" s="6">
        <v>16.942062199417879</v>
      </c>
      <c r="D95" s="6">
        <v>7.8304540326976384E-4</v>
      </c>
      <c r="E95" s="6">
        <v>15.499374465453657</v>
      </c>
      <c r="F95" s="6">
        <v>8.7817769966759952E-4</v>
      </c>
      <c r="G95" s="6">
        <v>36.724332984410118</v>
      </c>
      <c r="H95" s="6">
        <v>2.3198162367856841E-3</v>
      </c>
    </row>
    <row r="96" spans="1:17" x14ac:dyDescent="0.3">
      <c r="A96" s="11" t="s">
        <v>303</v>
      </c>
      <c r="B96" s="11">
        <v>3</v>
      </c>
      <c r="C96" s="6">
        <v>16.942042872937396</v>
      </c>
      <c r="D96" s="6">
        <v>8.059800555737641E-4</v>
      </c>
      <c r="E96" s="6">
        <v>15.499907713109247</v>
      </c>
      <c r="F96" s="6">
        <v>9.4825286157622E-4</v>
      </c>
      <c r="G96" s="6">
        <v>36.726221724819808</v>
      </c>
      <c r="H96" s="6">
        <v>2.3080441330113246E-3</v>
      </c>
    </row>
    <row r="97" spans="1:16" x14ac:dyDescent="0.3">
      <c r="A97" s="11" t="s">
        <v>303</v>
      </c>
      <c r="B97" s="11">
        <v>3</v>
      </c>
      <c r="C97" s="6">
        <v>16.942114706841259</v>
      </c>
      <c r="D97" s="6">
        <v>6.9904698924178564E-4</v>
      </c>
      <c r="E97" s="6">
        <v>15.499897442159643</v>
      </c>
      <c r="F97" s="6">
        <v>7.626866184221163E-4</v>
      </c>
      <c r="G97" s="6">
        <v>36.726598976572205</v>
      </c>
      <c r="H97" s="6">
        <v>2.0173375868148971E-3</v>
      </c>
    </row>
    <row r="98" spans="1:16" x14ac:dyDescent="0.3">
      <c r="A98" s="11" t="s">
        <v>303</v>
      </c>
      <c r="B98" s="11">
        <v>3</v>
      </c>
      <c r="C98" s="6">
        <v>16.943030245959555</v>
      </c>
      <c r="D98" s="6">
        <v>6.5954683170009974E-4</v>
      </c>
      <c r="E98" s="6">
        <v>15.500945395268751</v>
      </c>
      <c r="F98" s="6">
        <v>7.1419243291904577E-4</v>
      </c>
      <c r="G98" s="6">
        <v>36.729376083620743</v>
      </c>
      <c r="H98" s="6">
        <v>1.9119895186266499E-3</v>
      </c>
      <c r="J98" s="47"/>
      <c r="L98" s="6"/>
      <c r="M98" s="6"/>
      <c r="N98" s="6"/>
      <c r="O98" s="6"/>
      <c r="P98" s="6"/>
    </row>
    <row r="99" spans="1:16" x14ac:dyDescent="0.3">
      <c r="A99" s="11" t="s">
        <v>303</v>
      </c>
      <c r="B99" s="11">
        <v>3</v>
      </c>
      <c r="C99" s="6">
        <v>16.942992640772285</v>
      </c>
      <c r="D99" s="6">
        <v>6.2307389800018585E-4</v>
      </c>
      <c r="E99" s="6">
        <v>15.500973839767193</v>
      </c>
      <c r="F99" s="6">
        <v>7.7817278536021072E-4</v>
      </c>
      <c r="G99" s="6">
        <v>36.729541783176138</v>
      </c>
      <c r="H99" s="6">
        <v>2.2239920629904845E-3</v>
      </c>
      <c r="J99" s="11"/>
      <c r="L99" s="6"/>
      <c r="M99" s="6"/>
      <c r="N99" s="6"/>
      <c r="O99" s="6"/>
      <c r="P99" s="6"/>
    </row>
    <row r="100" spans="1:16" x14ac:dyDescent="0.3">
      <c r="A100" s="11" t="s">
        <v>303</v>
      </c>
      <c r="B100" s="11">
        <v>3</v>
      </c>
      <c r="C100" s="6">
        <v>16.942767288233522</v>
      </c>
      <c r="D100" s="6">
        <v>6.251289778156084E-4</v>
      </c>
      <c r="E100" s="6">
        <v>15.500390443637331</v>
      </c>
      <c r="F100" s="6">
        <v>7.3695487100173575E-4</v>
      </c>
      <c r="G100" s="6">
        <v>36.727896008522364</v>
      </c>
      <c r="H100" s="6">
        <v>2.0765935257710958E-3</v>
      </c>
      <c r="J100" s="12"/>
      <c r="L100" s="6"/>
      <c r="M100" s="6"/>
      <c r="N100" s="6"/>
      <c r="O100" s="6"/>
      <c r="P100" s="6"/>
    </row>
    <row r="101" spans="1:16" x14ac:dyDescent="0.3">
      <c r="A101" s="11" t="s">
        <v>303</v>
      </c>
      <c r="B101" s="11">
        <v>3</v>
      </c>
      <c r="C101" s="6">
        <v>16.942549992466724</v>
      </c>
      <c r="D101" s="6">
        <v>6.5858611230224754E-4</v>
      </c>
      <c r="E101" s="6">
        <v>15.500370738823605</v>
      </c>
      <c r="F101" s="6">
        <v>6.3449338178505829E-4</v>
      </c>
      <c r="G101" s="6">
        <v>36.727688433833535</v>
      </c>
      <c r="H101" s="6">
        <v>1.7967853676574548E-3</v>
      </c>
      <c r="J101" s="11"/>
      <c r="L101" s="6"/>
      <c r="M101" s="6"/>
      <c r="N101" s="6"/>
      <c r="O101" s="6"/>
      <c r="P101" s="6"/>
    </row>
    <row r="102" spans="1:16" x14ac:dyDescent="0.3">
      <c r="A102" s="11" t="s">
        <v>303</v>
      </c>
      <c r="B102" s="11">
        <v>3</v>
      </c>
      <c r="C102" s="6">
        <v>16.941933224141689</v>
      </c>
      <c r="D102" s="6">
        <v>7.0908103850452528E-4</v>
      </c>
      <c r="E102" s="6">
        <v>15.499857644628156</v>
      </c>
      <c r="F102" s="6">
        <v>9.1481415892603608E-4</v>
      </c>
      <c r="G102" s="6">
        <v>36.725698727924694</v>
      </c>
      <c r="H102" s="6">
        <v>2.2833674748219878E-3</v>
      </c>
      <c r="J102" s="12"/>
      <c r="L102" s="6"/>
      <c r="M102" s="6"/>
      <c r="N102" s="6"/>
      <c r="O102" s="6"/>
      <c r="P102" s="6"/>
    </row>
    <row r="103" spans="1:16" x14ac:dyDescent="0.3">
      <c r="A103" s="11" t="s">
        <v>303</v>
      </c>
      <c r="B103" s="11">
        <v>3</v>
      </c>
      <c r="C103" s="6">
        <v>16.942356270774578</v>
      </c>
      <c r="D103" s="6">
        <v>7.0451040457087527E-4</v>
      </c>
      <c r="E103" s="6">
        <v>15.499786372876843</v>
      </c>
      <c r="F103" s="6">
        <v>7.5237508543413894E-4</v>
      </c>
      <c r="G103" s="6">
        <v>36.726316689844936</v>
      </c>
      <c r="H103" s="6">
        <v>1.859846666007071E-3</v>
      </c>
      <c r="J103" s="11"/>
      <c r="L103" s="6"/>
      <c r="M103" s="6"/>
      <c r="N103" s="6"/>
      <c r="O103" s="6"/>
      <c r="P103" s="6"/>
    </row>
    <row r="104" spans="1:16" x14ac:dyDescent="0.3">
      <c r="A104" s="11" t="s">
        <v>303</v>
      </c>
      <c r="B104" s="11">
        <v>3</v>
      </c>
      <c r="C104" s="6">
        <v>16.943656736176411</v>
      </c>
      <c r="D104" s="6">
        <v>6.8312280003128231E-4</v>
      </c>
      <c r="E104" s="6">
        <v>15.501234269558516</v>
      </c>
      <c r="F104" s="6">
        <v>5.9419900411616401E-4</v>
      </c>
      <c r="G104" s="6">
        <v>36.729639735832897</v>
      </c>
      <c r="H104" s="6">
        <v>1.7087768663925371E-3</v>
      </c>
      <c r="J104" s="12"/>
      <c r="L104" s="6"/>
      <c r="M104" s="6"/>
      <c r="N104" s="6"/>
      <c r="O104" s="6"/>
      <c r="P104" s="6"/>
    </row>
    <row r="105" spans="1:16" x14ac:dyDescent="0.3">
      <c r="A105" s="11"/>
      <c r="B105" s="11"/>
      <c r="C105" s="6"/>
      <c r="D105" s="6"/>
      <c r="E105" s="6"/>
      <c r="F105" s="6"/>
      <c r="G105" s="6"/>
      <c r="H105" s="6"/>
      <c r="J105" s="11"/>
      <c r="L105" s="6"/>
      <c r="M105" s="6"/>
      <c r="N105" s="6"/>
      <c r="O105" s="6"/>
      <c r="P105" s="6"/>
    </row>
    <row r="107" spans="1:16" s="116" customFormat="1" x14ac:dyDescent="0.3">
      <c r="A107" s="115" t="s">
        <v>354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</row>
    <row r="108" spans="1:16" s="116" customFormat="1" x14ac:dyDescent="0.3">
      <c r="A108" s="116" t="s">
        <v>340</v>
      </c>
    </row>
    <row r="109" spans="1:16" s="116" customFormat="1" x14ac:dyDescent="0.3">
      <c r="A109" s="116" t="s">
        <v>355</v>
      </c>
    </row>
    <row r="110" spans="1:16" x14ac:dyDescent="0.3">
      <c r="H110" s="6"/>
    </row>
    <row r="111" spans="1:16" x14ac:dyDescent="0.3">
      <c r="H111" s="6"/>
    </row>
    <row r="112" spans="1:16" x14ac:dyDescent="0.3">
      <c r="H112" s="6"/>
    </row>
    <row r="113" spans="8:8" x14ac:dyDescent="0.3">
      <c r="H113" s="6"/>
    </row>
    <row r="114" spans="8:8" x14ac:dyDescent="0.3">
      <c r="H114" s="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:K28"/>
  <sheetViews>
    <sheetView zoomScaleNormal="100" workbookViewId="0">
      <selection activeCell="B4" sqref="B4"/>
    </sheetView>
  </sheetViews>
  <sheetFormatPr defaultColWidth="9.109375" defaultRowHeight="14.4" x14ac:dyDescent="0.3"/>
  <cols>
    <col min="1" max="1" width="41.88671875" style="8" customWidth="1"/>
    <col min="2" max="3" width="12" style="8" customWidth="1"/>
    <col min="4" max="4" width="14" style="8" customWidth="1"/>
    <col min="5" max="6" width="12" style="8" customWidth="1"/>
    <col min="7" max="7" width="4.21875" style="8" customWidth="1"/>
    <col min="8" max="8" width="13.77734375" style="8" customWidth="1"/>
    <col min="9" max="16384" width="9.109375" style="8"/>
  </cols>
  <sheetData>
    <row r="7" spans="1:9" ht="18" x14ac:dyDescent="0.35">
      <c r="A7" s="1" t="s">
        <v>353</v>
      </c>
    </row>
    <row r="8" spans="1:9" x14ac:dyDescent="0.3">
      <c r="A8" s="75"/>
      <c r="E8" s="109"/>
      <c r="F8" s="109"/>
      <c r="G8" s="109"/>
    </row>
    <row r="9" spans="1:9" ht="16.8" x14ac:dyDescent="0.35">
      <c r="B9" s="12" t="s">
        <v>321</v>
      </c>
      <c r="C9" s="12" t="s">
        <v>322</v>
      </c>
      <c r="D9" s="85" t="s">
        <v>323</v>
      </c>
      <c r="E9" s="12" t="s">
        <v>318</v>
      </c>
      <c r="F9" s="12" t="s">
        <v>319</v>
      </c>
      <c r="G9" s="12"/>
      <c r="I9" s="12" t="s">
        <v>327</v>
      </c>
    </row>
    <row r="10" spans="1:9" x14ac:dyDescent="0.3">
      <c r="A10" s="93" t="s">
        <v>332</v>
      </c>
      <c r="B10" s="108">
        <v>0.70325511125593698</v>
      </c>
      <c r="C10" s="107">
        <v>6.0827625666899205</v>
      </c>
      <c r="D10" s="106">
        <v>-0.55397822499350879</v>
      </c>
      <c r="E10" s="105">
        <v>550</v>
      </c>
      <c r="F10" s="88">
        <v>0.45500000000000002</v>
      </c>
      <c r="G10" s="86"/>
      <c r="H10" s="94" t="s">
        <v>309</v>
      </c>
      <c r="I10" s="92">
        <v>100.73260073260073</v>
      </c>
    </row>
    <row r="11" spans="1:9" x14ac:dyDescent="0.3">
      <c r="A11" s="93" t="s">
        <v>333</v>
      </c>
      <c r="B11" s="108"/>
      <c r="C11" s="107"/>
      <c r="D11" s="106"/>
      <c r="E11" s="105"/>
      <c r="F11" s="88">
        <v>2.2799999999999998</v>
      </c>
      <c r="G11" s="86"/>
      <c r="H11" s="94" t="s">
        <v>328</v>
      </c>
      <c r="I11" s="92">
        <v>10.051169590643276</v>
      </c>
    </row>
    <row r="12" spans="1:9" x14ac:dyDescent="0.3">
      <c r="A12" s="93" t="s">
        <v>310</v>
      </c>
      <c r="B12" s="89">
        <v>0.70424936751080902</v>
      </c>
      <c r="C12" s="90">
        <v>4.4681565915947576</v>
      </c>
      <c r="D12" s="88">
        <v>-1.441778074465903</v>
      </c>
      <c r="E12" s="91">
        <v>600</v>
      </c>
      <c r="F12" s="91">
        <v>50</v>
      </c>
      <c r="G12" s="86"/>
      <c r="H12" s="94" t="s">
        <v>329</v>
      </c>
      <c r="I12" s="92">
        <v>2</v>
      </c>
    </row>
    <row r="13" spans="1:9" x14ac:dyDescent="0.3">
      <c r="A13" s="93" t="s">
        <v>331</v>
      </c>
      <c r="B13" s="89">
        <v>0.7036</v>
      </c>
      <c r="C13" s="90">
        <v>4.4007684230163573</v>
      </c>
      <c r="D13" s="88">
        <v>1</v>
      </c>
      <c r="E13" s="91">
        <v>120</v>
      </c>
      <c r="F13" s="91">
        <v>1.8</v>
      </c>
      <c r="G13" s="16"/>
      <c r="H13" s="94" t="s">
        <v>330</v>
      </c>
      <c r="I13" s="92">
        <v>10.051169590643276</v>
      </c>
    </row>
    <row r="14" spans="1:9" ht="16.2" x14ac:dyDescent="0.3">
      <c r="A14" s="93" t="s">
        <v>325</v>
      </c>
      <c r="B14" s="112">
        <v>0.72</v>
      </c>
      <c r="C14" s="112">
        <v>-4</v>
      </c>
      <c r="D14" s="91">
        <v>8</v>
      </c>
      <c r="E14" s="112">
        <v>240</v>
      </c>
      <c r="F14" s="112">
        <v>10</v>
      </c>
    </row>
    <row r="15" spans="1:9" ht="16.5" customHeight="1" x14ac:dyDescent="0.3">
      <c r="A15" s="110" t="s">
        <v>326</v>
      </c>
      <c r="B15" s="113"/>
      <c r="C15" s="113"/>
      <c r="D15" s="96" t="s">
        <v>337</v>
      </c>
      <c r="E15" s="113"/>
      <c r="F15" s="113"/>
    </row>
    <row r="16" spans="1:9" x14ac:dyDescent="0.3">
      <c r="A16" s="111"/>
      <c r="B16" s="114"/>
      <c r="C16" s="114"/>
      <c r="D16" s="96" t="s">
        <v>338</v>
      </c>
      <c r="E16" s="114"/>
      <c r="F16" s="114"/>
    </row>
    <row r="17" spans="1:11" ht="16.2" x14ac:dyDescent="0.3">
      <c r="A17" s="93" t="s">
        <v>335</v>
      </c>
      <c r="B17" s="87">
        <v>0.70199999999999996</v>
      </c>
      <c r="C17" s="92">
        <v>9</v>
      </c>
      <c r="D17" s="91">
        <v>-4</v>
      </c>
      <c r="E17" s="87">
        <v>20</v>
      </c>
      <c r="F17" s="87">
        <v>0.6</v>
      </c>
    </row>
    <row r="19" spans="1:11" x14ac:dyDescent="0.3">
      <c r="A19" s="8" t="s">
        <v>320</v>
      </c>
    </row>
    <row r="20" spans="1:11" ht="16.2" x14ac:dyDescent="0.3">
      <c r="A20" s="8" t="s">
        <v>334</v>
      </c>
    </row>
    <row r="21" spans="1:11" ht="16.2" x14ac:dyDescent="0.3">
      <c r="A21" s="8" t="s">
        <v>324</v>
      </c>
    </row>
    <row r="22" spans="1:11" ht="16.2" x14ac:dyDescent="0.3">
      <c r="A22" t="s">
        <v>351</v>
      </c>
    </row>
    <row r="23" spans="1:11" ht="16.2" x14ac:dyDescent="0.3">
      <c r="A23" t="s">
        <v>352</v>
      </c>
    </row>
    <row r="26" spans="1:11" s="116" customFormat="1" x14ac:dyDescent="0.3">
      <c r="A26" s="115" t="s">
        <v>354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</row>
    <row r="27" spans="1:11" s="116" customFormat="1" x14ac:dyDescent="0.3">
      <c r="A27" s="116" t="s">
        <v>340</v>
      </c>
    </row>
    <row r="28" spans="1:11" s="116" customFormat="1" x14ac:dyDescent="0.3">
      <c r="A28" s="116" t="s">
        <v>355</v>
      </c>
    </row>
  </sheetData>
  <mergeCells count="10">
    <mergeCell ref="A15:A16"/>
    <mergeCell ref="F14:F16"/>
    <mergeCell ref="E14:E16"/>
    <mergeCell ref="C14:C16"/>
    <mergeCell ref="B14:B16"/>
    <mergeCell ref="E10:E11"/>
    <mergeCell ref="D10:D11"/>
    <mergeCell ref="C10:C11"/>
    <mergeCell ref="B10:B11"/>
    <mergeCell ref="E8:G8"/>
  </mergeCells>
  <phoneticPr fontId="2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S-1 Per-sample data</vt:lpstr>
      <vt:lpstr>S-2 Per-run Nd TIMS data</vt:lpstr>
      <vt:lpstr>S-3 Medium-term 142Nd precision</vt:lpstr>
      <vt:lpstr>S-4 TIMS Sr isotopic data</vt:lpstr>
      <vt:lpstr>S-5 ICPMS Pb isotopic data</vt:lpstr>
      <vt:lpstr>S-6 Mixing model inputs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  Bradley James</dc:creator>
  <cp:lastModifiedBy>Alice Williams</cp:lastModifiedBy>
  <dcterms:created xsi:type="dcterms:W3CDTF">2024-11-14T08:36:36Z</dcterms:created>
  <dcterms:modified xsi:type="dcterms:W3CDTF">2025-12-23T08:33:44Z</dcterms:modified>
</cp:coreProperties>
</file>